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57" activeTab="7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OHTAK ROAD" sheetId="6" r:id="rId6"/>
    <sheet name="STEPPED UP GENCO" sheetId="7" r:id="rId7"/>
    <sheet name="FINAL EX. SUMMARY" sheetId="8" r:id="rId8"/>
    <sheet name="PRAGATI" sheetId="9" r:id="rId9"/>
  </sheets>
  <definedNames>
    <definedName name="_xlnm.Print_Area" localSheetId="2">'BRPL'!$A$1:$Q$181</definedName>
    <definedName name="_xlnm.Print_Area" localSheetId="1">'BYPL'!$A$1:$Q$165</definedName>
    <definedName name="_xlnm.Print_Area" localSheetId="7">'FINAL EX. SUMMARY'!$A$1:$Q$41</definedName>
    <definedName name="_xlnm.Print_Area" localSheetId="4">'MES'!$A$1:$Q$60</definedName>
    <definedName name="_xlnm.Print_Area" localSheetId="0">'NDPL'!$A$1:$Q$163</definedName>
    <definedName name="_xlnm.Print_Area" localSheetId="8">'PRAGATI'!$A$1:$Q$25</definedName>
    <definedName name="_xlnm.Print_Area" localSheetId="5">'ROHTAK ROAD'!$A$1:$Q$45</definedName>
  </definedNames>
  <calcPr fullCalcOnLoad="1"/>
</workbook>
</file>

<file path=xl/sharedStrings.xml><?xml version="1.0" encoding="utf-8"?>
<sst xmlns="http://schemas.openxmlformats.org/spreadsheetml/2006/main" count="1525" uniqueCount="430">
  <si>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</si>
  <si>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</si>
  <si>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</si>
  <si>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</si>
  <si>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</si>
  <si>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</si>
  <si>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</si>
  <si>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</si>
  <si>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</si>
  <si>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</si>
  <si>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</si>
  <si>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</si>
  <si>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</si>
  <si>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</si>
  <si>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</si>
  <si>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</si>
  <si>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</si>
  <si>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</si>
  <si>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</si>
  <si>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</si>
  <si>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</si>
  <si>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</si>
  <si>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</si>
  <si>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</si>
  <si>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</si>
  <si>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</si>
  <si>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220KV DMRC</t>
  </si>
  <si>
    <t>NARELA</t>
  </si>
  <si>
    <t>NARAINA</t>
  </si>
  <si>
    <t>O/G REWARI LINE 1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</si>
  <si>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</si>
  <si>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</si>
  <si>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</si>
  <si>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</si>
  <si>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</si>
  <si>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</si>
  <si>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</si>
  <si>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</si>
  <si>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</si>
  <si>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</si>
  <si>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</si>
  <si>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</si>
  <si>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</si>
  <si>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</si>
  <si>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</si>
  <si>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</si>
  <si>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</si>
  <si>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</si>
  <si>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</si>
  <si>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</si>
  <si>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</si>
  <si>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REWARI LINE (ENERGY EXCHANGE WITH NDPL)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</si>
  <si>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</si>
  <si>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</si>
  <si>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</si>
  <si>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</si>
  <si>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</si>
  <si>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</si>
  <si>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</si>
  <si>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</si>
  <si>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</si>
  <si>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</si>
  <si>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</si>
  <si>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</si>
  <si>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</si>
  <si>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</si>
  <si>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</si>
  <si>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</si>
  <si>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</si>
  <si>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</si>
  <si>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</si>
  <si>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</si>
  <si>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</si>
  <si>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</si>
  <si>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H BLOCK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</si>
  <si>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</si>
  <si>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</si>
  <si>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</si>
  <si>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</si>
  <si>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</si>
  <si>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</si>
  <si>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</si>
  <si>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</si>
  <si>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</si>
  <si>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</si>
  <si>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</si>
  <si>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</si>
  <si>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</si>
  <si>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</si>
  <si>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</si>
  <si>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</si>
  <si>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</si>
  <si>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</si>
  <si>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</si>
  <si>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</si>
  <si>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</si>
  <si>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</si>
  <si>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</si>
  <si>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</si>
  <si>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</si>
  <si>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</si>
  <si>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</si>
  <si>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</si>
  <si>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</si>
  <si>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</si>
  <si>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</si>
  <si>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</si>
  <si>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</si>
  <si>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</si>
  <si>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</si>
  <si>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</si>
  <si>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</si>
  <si>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</si>
  <si>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</si>
  <si>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</si>
  <si>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</si>
  <si>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</si>
  <si>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</si>
  <si>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</si>
  <si>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</si>
  <si>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</si>
  <si>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</si>
  <si>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</si>
  <si>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</si>
  <si>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</si>
  <si>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</si>
  <si>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</si>
  <si>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6.6 KV IRRG.PUMP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</si>
  <si>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</si>
  <si>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</si>
  <si>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</si>
  <si>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</si>
  <si>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</si>
  <si>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</si>
  <si>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</si>
  <si>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</si>
  <si>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</si>
  <si>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</si>
  <si>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</si>
  <si>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</si>
  <si>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</si>
  <si>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</si>
  <si>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</si>
  <si>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</si>
  <si>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</si>
  <si>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</si>
  <si>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</si>
  <si>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</si>
  <si>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</si>
  <si>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</si>
  <si>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</si>
  <si>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</si>
  <si>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</si>
  <si>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</si>
  <si>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</si>
  <si>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</si>
  <si>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</si>
  <si>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</si>
  <si>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</si>
  <si>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</si>
  <si>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</si>
  <si>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</si>
  <si>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</si>
  <si>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</si>
  <si>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</si>
  <si>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</si>
  <si>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</si>
  <si>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</si>
  <si>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</si>
  <si>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</si>
  <si>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</si>
  <si>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</si>
  <si>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</si>
  <si>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</si>
  <si>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</si>
  <si>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Tx.1 (33 KV)</t>
  </si>
  <si>
    <t>Tx.2 (33 KV)</t>
  </si>
  <si>
    <t>Tx.3 (33 KV)</t>
  </si>
  <si>
    <t>Tx.4 (33 KV)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</si>
  <si>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</si>
  <si>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</si>
  <si>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</si>
  <si>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</si>
  <si>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</si>
  <si>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</si>
  <si>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</si>
  <si>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</si>
  <si>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</si>
  <si>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</si>
  <si>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</si>
  <si>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</si>
  <si>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</si>
  <si>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</si>
  <si>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</si>
  <si>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</si>
  <si>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TR(10MVA)KILOKRI#2</t>
  </si>
  <si>
    <t>EXHIBITION I</t>
  </si>
  <si>
    <t>KRISHI BHAWAN</t>
  </si>
  <si>
    <t>BRPL (+)</t>
  </si>
  <si>
    <t>BRPL (-)</t>
  </si>
  <si>
    <t>EXECUTIVE SUMMERY BSES R.P. LTD.</t>
  </si>
  <si>
    <t>NET ENERGY TO BSES RAJDHANI POWER LIMITED</t>
  </si>
  <si>
    <t>20 MVA TX.-2(Delv.)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</si>
  <si>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</si>
  <si>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</si>
  <si>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</si>
  <si>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</si>
  <si>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</si>
  <si>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</si>
  <si>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</si>
  <si>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</si>
  <si>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</si>
  <si>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</si>
  <si>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</si>
  <si>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</si>
  <si>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</si>
  <si>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</si>
  <si>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</si>
  <si>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</si>
  <si>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</si>
  <si>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</si>
  <si>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</si>
  <si>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</si>
  <si>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</si>
  <si>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</si>
  <si>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</si>
  <si>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</si>
  <si>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</si>
  <si>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</si>
  <si>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</si>
  <si>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</si>
  <si>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</si>
  <si>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</si>
  <si>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</si>
  <si>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</si>
  <si>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</si>
  <si>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</si>
  <si>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</si>
  <si>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</si>
  <si>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</si>
  <si>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</si>
  <si>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</si>
  <si>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</si>
  <si>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</si>
  <si>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</si>
  <si>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</si>
  <si>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</si>
  <si>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</si>
  <si>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</si>
  <si>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</si>
  <si>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</si>
  <si>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</si>
  <si>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</si>
  <si>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</si>
  <si>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</si>
  <si>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</si>
  <si>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</si>
  <si>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</si>
  <si>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</si>
  <si>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</si>
  <si>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</si>
  <si>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</si>
  <si>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</si>
  <si>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</si>
  <si>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</si>
  <si>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</si>
  <si>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</si>
  <si>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</si>
  <si>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</si>
  <si>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</si>
  <si>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</si>
  <si>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</si>
  <si>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</si>
  <si>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</si>
  <si>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</si>
  <si>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</si>
  <si>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</si>
  <si>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</si>
  <si>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</si>
  <si>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</si>
  <si>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</si>
  <si>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</si>
  <si>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</si>
  <si>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</si>
  <si>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</si>
  <si>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</si>
  <si>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</si>
  <si>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</si>
  <si>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</si>
  <si>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</si>
  <si>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</si>
  <si>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</si>
  <si>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 xml:space="preserve">(33KV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</si>
  <si>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</si>
  <si>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</si>
  <si>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</si>
  <si>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</si>
  <si>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</si>
  <si>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</si>
  <si>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</si>
  <si>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</si>
  <si>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</si>
  <si>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</si>
  <si>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</si>
  <si>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</si>
  <si>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</si>
  <si>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</si>
  <si>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</si>
  <si>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</si>
  <si>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</si>
  <si>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</si>
  <si>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</si>
  <si>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</si>
  <si>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</si>
  <si>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</si>
  <si>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 xml:space="preserve">20MVA Tx-2 </t>
  </si>
  <si>
    <t>REWARI LINE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</si>
  <si>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</si>
  <si>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</si>
  <si>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</si>
  <si>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</si>
  <si>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</si>
  <si>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</si>
  <si>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</si>
  <si>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</si>
  <si>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</si>
  <si>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</si>
  <si>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</si>
  <si>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</si>
  <si>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</si>
  <si>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</si>
  <si>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</si>
  <si>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</si>
  <si>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</si>
  <si>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</si>
  <si>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</si>
  <si>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</si>
  <si>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</si>
  <si>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</si>
  <si>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</si>
  <si>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</si>
  <si>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</si>
  <si>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</si>
  <si>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</si>
  <si>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</si>
  <si>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</si>
  <si>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</si>
  <si>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</si>
  <si>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</si>
  <si>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</si>
  <si>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</si>
  <si>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</si>
  <si>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</si>
  <si>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</si>
  <si>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</si>
  <si>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</si>
  <si>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</si>
  <si>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33KV B/C </t>
  </si>
  <si>
    <t>33KV B/C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</si>
  <si>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</si>
  <si>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</si>
  <si>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</si>
  <si>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</si>
  <si>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</si>
  <si>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</si>
  <si>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</si>
  <si>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</si>
  <si>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</si>
  <si>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</si>
  <si>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</si>
  <si>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</si>
  <si>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</si>
  <si>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</si>
  <si>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</si>
  <si>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</si>
  <si>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</si>
  <si>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</si>
  <si>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</si>
  <si>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</si>
  <si>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</si>
  <si>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</si>
  <si>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</si>
  <si>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</si>
  <si>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</si>
  <si>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</si>
  <si>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</si>
  <si>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</si>
  <si>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</si>
  <si>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</si>
  <si>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</si>
  <si>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</si>
  <si>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</si>
  <si>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</si>
  <si>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</si>
  <si>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</si>
  <si>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</si>
  <si>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</si>
  <si>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</si>
  <si>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</si>
  <si>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</si>
  <si>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Mundka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</si>
  <si>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</si>
  <si>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</si>
  <si>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</si>
  <si>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</si>
  <si>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</si>
  <si>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</si>
  <si>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</si>
  <si>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</si>
  <si>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</si>
  <si>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</si>
  <si>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</si>
  <si>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</si>
  <si>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</si>
  <si>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</si>
  <si>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</si>
  <si>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</si>
  <si>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</si>
  <si>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</si>
  <si>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wef 29/07/14</t>
  </si>
  <si>
    <t>w.e.f 31/07/2014</t>
  </si>
  <si>
    <t>w.e.f 15/07/2014</t>
  </si>
  <si>
    <t>Metering not in order</t>
  </si>
  <si>
    <t>JULY-2014</t>
  </si>
  <si>
    <t>Note :Sharing taken from wk-15 abt bill 2014-15</t>
  </si>
  <si>
    <t>Assessment</t>
  </si>
  <si>
    <t>metering not in order</t>
  </si>
  <si>
    <t>FINAL READING 01/08/2014</t>
  </si>
  <si>
    <t>INTIAL READING 01/07/2014</t>
  </si>
  <si>
    <t xml:space="preserve">                           PERIOD 1st JULY-2014 TO 31st  JULY-2014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</si>
</sst>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000"/>
    <numFmt numFmtId="171" formatCode="0.000"/>
    <numFmt numFmtId="172" formatCode="0.0"/>
    <numFmt numFmtId="173" formatCode="0.00000"/>
    <numFmt numFmtId="174" formatCode="0.0000000"/>
    <numFmt numFmtId="175" formatCode="0.000000"/>
    <numFmt numFmtId="176" formatCode="0_);\(0\)"/>
    <numFmt numFmtId="177" formatCode="[$-409]h:mm:ss\ AM/PM"/>
    <numFmt numFmtId="178" formatCode="[$-409]dddd\,\ mmmm\ dd\,\ yyyy"/>
    <numFmt numFmtId="179" formatCode="0.000_);\(0.000\)"/>
  </numFmts>
  <fonts count="86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5" borderId="0" applyNumberFormat="0" applyBorder="0" applyAlignment="0" applyProtection="0"/>
    <xf numFmtId="0" fontId="69" fillId="8" borderId="0" applyNumberFormat="0" applyBorder="0" applyAlignment="0" applyProtection="0"/>
    <xf numFmtId="0" fontId="69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9" borderId="0" applyNumberFormat="0" applyBorder="0" applyAlignment="0" applyProtection="0"/>
    <xf numFmtId="0" fontId="71" fillId="3" borderId="0" applyNumberFormat="0" applyBorder="0" applyAlignment="0" applyProtection="0"/>
    <xf numFmtId="0" fontId="72" fillId="20" borderId="1" applyNumberFormat="0" applyAlignment="0" applyProtection="0"/>
    <xf numFmtId="0" fontId="7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5" fillId="4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79" fillId="7" borderId="1" applyNumberFormat="0" applyAlignment="0" applyProtection="0"/>
    <xf numFmtId="0" fontId="80" fillId="0" borderId="6" applyNumberFormat="0" applyFill="0" applyAlignment="0" applyProtection="0"/>
    <xf numFmtId="0" fontId="81" fillId="22" borderId="0" applyNumberFormat="0" applyBorder="0" applyAlignment="0" applyProtection="0"/>
    <xf numFmtId="0" fontId="0" fillId="23" borderId="7" applyNumberFormat="0" applyFont="0" applyAlignment="0" applyProtection="0"/>
    <xf numFmtId="0" fontId="82" fillId="20" borderId="8" applyNumberFormat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825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4" xfId="0" applyBorder="1" applyAlignment="1">
      <alignment/>
    </xf>
    <xf numFmtId="2" fontId="7" fillId="0" borderId="16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15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1" fontId="4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3" fillId="0" borderId="0" xfId="0" applyFont="1" applyAlignment="1">
      <alignment/>
    </xf>
    <xf numFmtId="0" fontId="0" fillId="0" borderId="18" xfId="0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left" vertical="center"/>
    </xf>
    <xf numFmtId="1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/>
    </xf>
    <xf numFmtId="2" fontId="4" fillId="0" borderId="13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" fillId="0" borderId="0" xfId="0" applyFont="1" applyBorder="1" applyAlignment="1">
      <alignment horizontal="left" vertical="center" wrapText="1"/>
    </xf>
    <xf numFmtId="2" fontId="4" fillId="0" borderId="17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170" fontId="4" fillId="0" borderId="15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/>
    </xf>
    <xf numFmtId="0" fontId="0" fillId="0" borderId="15" xfId="0" applyBorder="1" applyAlignment="1">
      <alignment/>
    </xf>
    <xf numFmtId="170" fontId="4" fillId="0" borderId="0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18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70" fontId="2" fillId="0" borderId="0" xfId="0" applyNumberFormat="1" applyFont="1" applyFill="1" applyAlignment="1">
      <alignment horizontal="center"/>
    </xf>
    <xf numFmtId="17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70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/>
    </xf>
    <xf numFmtId="2" fontId="4" fillId="0" borderId="17" xfId="0" applyNumberFormat="1" applyFont="1" applyFill="1" applyBorder="1" applyAlignment="1">
      <alignment horizontal="left" wrapText="1"/>
    </xf>
    <xf numFmtId="2" fontId="4" fillId="0" borderId="17" xfId="0" applyNumberFormat="1" applyFont="1" applyFill="1" applyBorder="1" applyAlignment="1">
      <alignment horizontal="left"/>
    </xf>
    <xf numFmtId="170" fontId="17" fillId="0" borderId="0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left"/>
    </xf>
    <xf numFmtId="171" fontId="8" fillId="0" borderId="22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70" fontId="7" fillId="0" borderId="22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left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32" xfId="0" applyFont="1" applyBorder="1" applyAlignment="1">
      <alignment/>
    </xf>
    <xf numFmtId="0" fontId="2" fillId="0" borderId="34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right"/>
    </xf>
    <xf numFmtId="49" fontId="19" fillId="0" borderId="0" xfId="0" applyNumberFormat="1" applyFont="1" applyBorder="1" applyAlignment="1">
      <alignment horizontal="right" vertical="top"/>
    </xf>
    <xf numFmtId="49" fontId="19" fillId="0" borderId="0" xfId="0" applyNumberFormat="1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1" xfId="0" applyFont="1" applyFill="1" applyBorder="1" applyAlignment="1">
      <alignment horizontal="center"/>
    </xf>
    <xf numFmtId="0" fontId="24" fillId="0" borderId="31" xfId="0" applyFont="1" applyBorder="1" applyAlignment="1">
      <alignment wrapText="1"/>
    </xf>
    <xf numFmtId="0" fontId="17" fillId="0" borderId="26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170" fontId="8" fillId="0" borderId="22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70" fontId="2" fillId="0" borderId="15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170" fontId="2" fillId="0" borderId="18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7" fillId="0" borderId="2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70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70" fontId="28" fillId="0" borderId="0" xfId="0" applyNumberFormat="1" applyFont="1" applyBorder="1" applyAlignment="1">
      <alignment/>
    </xf>
    <xf numFmtId="170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70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70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0" fontId="9" fillId="0" borderId="0" xfId="0" applyNumberFormat="1" applyFont="1" applyBorder="1" applyAlignment="1">
      <alignment horizontal="center"/>
    </xf>
    <xf numFmtId="0" fontId="31" fillId="0" borderId="27" xfId="0" applyFont="1" applyBorder="1" applyAlignment="1">
      <alignment/>
    </xf>
    <xf numFmtId="0" fontId="32" fillId="0" borderId="22" xfId="0" applyFont="1" applyBorder="1" applyAlignment="1">
      <alignment/>
    </xf>
    <xf numFmtId="0" fontId="33" fillId="0" borderId="28" xfId="0" applyFont="1" applyBorder="1" applyAlignment="1">
      <alignment/>
    </xf>
    <xf numFmtId="0" fontId="34" fillId="0" borderId="28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7" fillId="0" borderId="28" xfId="0" applyFont="1" applyBorder="1" applyAlignment="1">
      <alignment/>
    </xf>
    <xf numFmtId="0" fontId="38" fillId="0" borderId="28" xfId="0" applyFont="1" applyBorder="1" applyAlignment="1">
      <alignment/>
    </xf>
    <xf numFmtId="0" fontId="39" fillId="0" borderId="28" xfId="0" applyFont="1" applyBorder="1" applyAlignment="1">
      <alignment horizontal="left"/>
    </xf>
    <xf numFmtId="0" fontId="15" fillId="0" borderId="28" xfId="0" applyFont="1" applyBorder="1" applyAlignment="1">
      <alignment/>
    </xf>
    <xf numFmtId="0" fontId="38" fillId="0" borderId="0" xfId="0" applyFont="1" applyBorder="1" applyAlignment="1">
      <alignment/>
    </xf>
    <xf numFmtId="170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5" xfId="0" applyFont="1" applyFill="1" applyBorder="1" applyAlignment="1">
      <alignment horizontal="left"/>
    </xf>
    <xf numFmtId="0" fontId="32" fillId="0" borderId="24" xfId="0" applyFont="1" applyBorder="1" applyAlignment="1">
      <alignment/>
    </xf>
    <xf numFmtId="0" fontId="33" fillId="0" borderId="24" xfId="0" applyFont="1" applyBorder="1" applyAlignment="1">
      <alignment/>
    </xf>
    <xf numFmtId="170" fontId="2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31" fillId="0" borderId="0" xfId="0" applyFont="1" applyBorder="1" applyAlignment="1">
      <alignment/>
    </xf>
    <xf numFmtId="170" fontId="40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170" fontId="41" fillId="0" borderId="0" xfId="0" applyNumberFormat="1" applyFont="1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22" xfId="0" applyBorder="1" applyAlignment="1">
      <alignment vertical="center"/>
    </xf>
    <xf numFmtId="170" fontId="2" fillId="0" borderId="22" xfId="0" applyNumberFormat="1" applyFont="1" applyBorder="1" applyAlignment="1">
      <alignment/>
    </xf>
    <xf numFmtId="0" fontId="0" fillId="0" borderId="25" xfId="0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2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2" fontId="0" fillId="0" borderId="17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11" xfId="0" applyFont="1" applyFill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 vertical="top"/>
    </xf>
    <xf numFmtId="1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45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3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34" fillId="0" borderId="40" xfId="0" applyFont="1" applyBorder="1" applyAlignment="1">
      <alignment/>
    </xf>
    <xf numFmtId="0" fontId="40" fillId="0" borderId="4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45" fillId="0" borderId="0" xfId="0" applyFont="1" applyFill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70" fontId="19" fillId="0" borderId="15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70" fontId="21" fillId="0" borderId="15" xfId="0" applyNumberFormat="1" applyFont="1" applyFill="1" applyBorder="1" applyAlignment="1">
      <alignment/>
    </xf>
    <xf numFmtId="170" fontId="21" fillId="0" borderId="15" xfId="0" applyNumberFormat="1" applyFont="1" applyFill="1" applyBorder="1" applyAlignment="1">
      <alignment horizontal="center"/>
    </xf>
    <xf numFmtId="170" fontId="21" fillId="0" borderId="18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70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70" fontId="4" fillId="0" borderId="11" xfId="0" applyNumberFormat="1" applyFont="1" applyFill="1" applyBorder="1" applyAlignment="1">
      <alignment horizontal="center"/>
    </xf>
    <xf numFmtId="170" fontId="17" fillId="0" borderId="11" xfId="0" applyNumberFormat="1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170" fontId="4" fillId="0" borderId="0" xfId="0" applyNumberFormat="1" applyFont="1" applyFill="1" applyAlignment="1">
      <alignment horizontal="center"/>
    </xf>
    <xf numFmtId="0" fontId="48" fillId="0" borderId="0" xfId="0" applyFont="1" applyAlignment="1">
      <alignment horizontal="center"/>
    </xf>
    <xf numFmtId="170" fontId="47" fillId="0" borderId="0" xfId="0" applyNumberFormat="1" applyFont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3" xfId="0" applyNumberFormat="1" applyFont="1" applyFill="1" applyBorder="1" applyAlignment="1">
      <alignment/>
    </xf>
    <xf numFmtId="1" fontId="19" fillId="0" borderId="13" xfId="0" applyNumberFormat="1" applyFont="1" applyFill="1" applyBorder="1" applyAlignment="1">
      <alignment horizontal="center"/>
    </xf>
    <xf numFmtId="2" fontId="19" fillId="0" borderId="17" xfId="0" applyNumberFormat="1" applyFont="1" applyFill="1" applyBorder="1" applyAlignment="1">
      <alignment/>
    </xf>
    <xf numFmtId="1" fontId="19" fillId="0" borderId="17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17" fillId="0" borderId="11" xfId="0" applyNumberFormat="1" applyFont="1" applyFill="1" applyBorder="1" applyAlignment="1">
      <alignment/>
    </xf>
    <xf numFmtId="0" fontId="19" fillId="0" borderId="31" xfId="0" applyFont="1" applyBorder="1" applyAlignment="1">
      <alignment/>
    </xf>
    <xf numFmtId="2" fontId="49" fillId="0" borderId="15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8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50" fillId="0" borderId="19" xfId="0" applyFont="1" applyBorder="1" applyAlignment="1">
      <alignment horizontal="center" vertical="center" wrapText="1"/>
    </xf>
    <xf numFmtId="2" fontId="49" fillId="0" borderId="14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1" fontId="49" fillId="0" borderId="11" xfId="0" applyNumberFormat="1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0" xfId="0" applyFont="1" applyFill="1" applyBorder="1" applyAlignment="1">
      <alignment/>
    </xf>
    <xf numFmtId="0" fontId="50" fillId="0" borderId="0" xfId="0" applyFont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1" fontId="49" fillId="0" borderId="17" xfId="0" applyNumberFormat="1" applyFont="1" applyFill="1" applyBorder="1" applyAlignment="1">
      <alignment horizontal="center"/>
    </xf>
    <xf numFmtId="0" fontId="49" fillId="0" borderId="17" xfId="0" applyFont="1" applyFill="1" applyBorder="1" applyAlignment="1">
      <alignment/>
    </xf>
    <xf numFmtId="0" fontId="49" fillId="0" borderId="17" xfId="0" applyFont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1" fontId="49" fillId="0" borderId="16" xfId="0" applyNumberFormat="1" applyFont="1" applyFill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/>
    </xf>
    <xf numFmtId="1" fontId="20" fillId="0" borderId="18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vertical="center"/>
    </xf>
    <xf numFmtId="0" fontId="21" fillId="0" borderId="25" xfId="0" applyFont="1" applyFill="1" applyBorder="1" applyAlignment="1">
      <alignment/>
    </xf>
    <xf numFmtId="0" fontId="0" fillId="0" borderId="27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49" fillId="0" borderId="11" xfId="0" applyFont="1" applyBorder="1" applyAlignment="1">
      <alignment/>
    </xf>
    <xf numFmtId="1" fontId="49" fillId="0" borderId="0" xfId="0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2" fontId="20" fillId="0" borderId="0" xfId="0" applyNumberFormat="1" applyFont="1" applyFill="1" applyAlignment="1">
      <alignment horizontal="left"/>
    </xf>
    <xf numFmtId="0" fontId="15" fillId="0" borderId="0" xfId="0" applyFont="1" applyBorder="1" applyAlignment="1">
      <alignment/>
    </xf>
    <xf numFmtId="0" fontId="45" fillId="0" borderId="0" xfId="0" applyFont="1" applyFill="1" applyBorder="1" applyAlignment="1">
      <alignment horizontal="left" vertical="top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Border="1" applyAlignment="1">
      <alignment/>
    </xf>
    <xf numFmtId="170" fontId="46" fillId="0" borderId="0" xfId="0" applyNumberFormat="1" applyFont="1" applyBorder="1" applyAlignment="1">
      <alignment horizontal="center" shrinkToFit="1"/>
    </xf>
    <xf numFmtId="0" fontId="0" fillId="0" borderId="16" xfId="0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3" fillId="0" borderId="16" xfId="0" applyFont="1" applyFill="1" applyBorder="1" applyAlignment="1">
      <alignment horizontal="center"/>
    </xf>
    <xf numFmtId="2" fontId="13" fillId="0" borderId="17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7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1" fontId="13" fillId="0" borderId="18" xfId="0" applyNumberFormat="1" applyFont="1" applyFill="1" applyBorder="1" applyAlignment="1">
      <alignment horizontal="center"/>
    </xf>
    <xf numFmtId="0" fontId="31" fillId="0" borderId="24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19" fillId="0" borderId="0" xfId="0" applyFont="1" applyAlignment="1">
      <alignment horizontal="center" vertical="top"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70" fontId="25" fillId="0" borderId="0" xfId="0" applyNumberFormat="1" applyFont="1" applyBorder="1" applyAlignment="1">
      <alignment/>
    </xf>
    <xf numFmtId="170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49" fontId="20" fillId="0" borderId="0" xfId="0" applyNumberFormat="1" applyFont="1" applyAlignment="1">
      <alignment/>
    </xf>
    <xf numFmtId="170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7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Alignment="1">
      <alignment horizontal="left"/>
    </xf>
    <xf numFmtId="2" fontId="19" fillId="0" borderId="0" xfId="0" applyNumberFormat="1" applyFont="1" applyFill="1" applyBorder="1" applyAlignment="1">
      <alignment horizontal="left"/>
    </xf>
    <xf numFmtId="49" fontId="19" fillId="0" borderId="0" xfId="0" applyNumberFormat="1" applyFont="1" applyAlignment="1">
      <alignment/>
    </xf>
    <xf numFmtId="49" fontId="19" fillId="0" borderId="17" xfId="0" applyNumberFormat="1" applyFont="1" applyBorder="1" applyAlignment="1">
      <alignment/>
    </xf>
    <xf numFmtId="2" fontId="15" fillId="0" borderId="17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19" fillId="0" borderId="31" xfId="0" applyFont="1" applyBorder="1" applyAlignment="1">
      <alignment shrinkToFit="1"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9" fillId="0" borderId="30" xfId="0" applyNumberFormat="1" applyFont="1" applyBorder="1" applyAlignment="1">
      <alignment horizontal="right" vertical="top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170" fontId="23" fillId="0" borderId="0" xfId="0" applyNumberFormat="1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59" fillId="0" borderId="28" xfId="0" applyFont="1" applyBorder="1" applyAlignment="1">
      <alignment/>
    </xf>
    <xf numFmtId="0" fontId="17" fillId="0" borderId="28" xfId="0" applyFont="1" applyBorder="1" applyAlignment="1">
      <alignment/>
    </xf>
    <xf numFmtId="0" fontId="60" fillId="0" borderId="28" xfId="0" applyFont="1" applyBorder="1" applyAlignment="1">
      <alignment/>
    </xf>
    <xf numFmtId="0" fontId="61" fillId="0" borderId="0" xfId="0" applyFont="1" applyBorder="1" applyAlignment="1">
      <alignment/>
    </xf>
    <xf numFmtId="0" fontId="39" fillId="0" borderId="0" xfId="0" applyFont="1" applyBorder="1" applyAlignment="1">
      <alignment/>
    </xf>
    <xf numFmtId="170" fontId="3" fillId="0" borderId="0" xfId="0" applyNumberFormat="1" applyFont="1" applyBorder="1" applyAlignment="1">
      <alignment/>
    </xf>
    <xf numFmtId="170" fontId="37" fillId="0" borderId="0" xfId="0" applyNumberFormat="1" applyFont="1" applyBorder="1" applyAlignment="1">
      <alignment horizontal="center" shrinkToFit="1"/>
    </xf>
    <xf numFmtId="0" fontId="61" fillId="0" borderId="24" xfId="0" applyFont="1" applyBorder="1" applyAlignment="1">
      <alignment/>
    </xf>
    <xf numFmtId="0" fontId="39" fillId="0" borderId="24" xfId="0" applyFont="1" applyBorder="1" applyAlignment="1">
      <alignment/>
    </xf>
    <xf numFmtId="0" fontId="20" fillId="0" borderId="24" xfId="0" applyFont="1" applyBorder="1" applyAlignment="1">
      <alignment/>
    </xf>
    <xf numFmtId="0" fontId="19" fillId="0" borderId="28" xfId="0" applyFont="1" applyFill="1" applyBorder="1" applyAlignment="1">
      <alignment horizontal="left"/>
    </xf>
    <xf numFmtId="0" fontId="62" fillId="0" borderId="27" xfId="0" applyFont="1" applyFill="1" applyBorder="1" applyAlignment="1">
      <alignment/>
    </xf>
    <xf numFmtId="0" fontId="62" fillId="0" borderId="29" xfId="0" applyFont="1" applyFill="1" applyBorder="1" applyAlignment="1">
      <alignment/>
    </xf>
    <xf numFmtId="170" fontId="63" fillId="0" borderId="25" xfId="0" applyNumberFormat="1" applyFont="1" applyFill="1" applyBorder="1" applyAlignment="1">
      <alignment horizontal="center"/>
    </xf>
    <xf numFmtId="0" fontId="0" fillId="0" borderId="31" xfId="0" applyFont="1" applyBorder="1" applyAlignment="1">
      <alignment shrinkToFit="1"/>
    </xf>
    <xf numFmtId="0" fontId="4" fillId="0" borderId="31" xfId="0" applyFont="1" applyBorder="1" applyAlignment="1">
      <alignment/>
    </xf>
    <xf numFmtId="0" fontId="13" fillId="0" borderId="11" xfId="0" applyFont="1" applyFill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vertical="center"/>
    </xf>
    <xf numFmtId="0" fontId="64" fillId="0" borderId="31" xfId="0" applyFont="1" applyBorder="1" applyAlignment="1">
      <alignment vertical="center" wrapText="1"/>
    </xf>
    <xf numFmtId="0" fontId="49" fillId="0" borderId="18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0" fillId="0" borderId="31" xfId="0" applyBorder="1" applyAlignment="1">
      <alignment wrapText="1"/>
    </xf>
    <xf numFmtId="0" fontId="16" fillId="0" borderId="31" xfId="0" applyFont="1" applyBorder="1" applyAlignment="1">
      <alignment/>
    </xf>
    <xf numFmtId="0" fontId="0" fillId="0" borderId="0" xfId="0" applyNumberFormat="1" applyFont="1" applyAlignment="1">
      <alignment/>
    </xf>
    <xf numFmtId="0" fontId="19" fillId="0" borderId="31" xfId="0" applyFont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1" fontId="49" fillId="0" borderId="15" xfId="0" applyNumberFormat="1" applyFont="1" applyFill="1" applyBorder="1" applyAlignment="1">
      <alignment horizontal="center"/>
    </xf>
    <xf numFmtId="0" fontId="65" fillId="0" borderId="28" xfId="0" applyFont="1" applyBorder="1" applyAlignment="1">
      <alignment horizontal="left"/>
    </xf>
    <xf numFmtId="0" fontId="23" fillId="0" borderId="28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" fontId="45" fillId="0" borderId="0" xfId="0" applyNumberFormat="1" applyFont="1" applyFill="1" applyAlignment="1">
      <alignment horizontal="center"/>
    </xf>
    <xf numFmtId="1" fontId="45" fillId="0" borderId="0" xfId="0" applyNumberFormat="1" applyFont="1" applyAlignment="1">
      <alignment horizontal="center"/>
    </xf>
    <xf numFmtId="2" fontId="45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1" fontId="45" fillId="0" borderId="0" xfId="0" applyNumberFormat="1" applyFont="1" applyAlignment="1">
      <alignment horizontal="left"/>
    </xf>
    <xf numFmtId="1" fontId="45" fillId="0" borderId="0" xfId="0" applyNumberFormat="1" applyFont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21" fillId="0" borderId="11" xfId="0" applyFont="1" applyBorder="1" applyAlignment="1">
      <alignment horizontal="left"/>
    </xf>
    <xf numFmtId="0" fontId="45" fillId="0" borderId="11" xfId="0" applyFont="1" applyBorder="1" applyAlignment="1">
      <alignment horizontal="center"/>
    </xf>
    <xf numFmtId="2" fontId="21" fillId="0" borderId="11" xfId="0" applyNumberFormat="1" applyFont="1" applyBorder="1" applyAlignment="1">
      <alignment/>
    </xf>
    <xf numFmtId="0" fontId="57" fillId="0" borderId="12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0" fontId="37" fillId="0" borderId="0" xfId="0" applyFont="1" applyBorder="1" applyAlignment="1">
      <alignment/>
    </xf>
    <xf numFmtId="170" fontId="21" fillId="0" borderId="0" xfId="0" applyNumberFormat="1" applyFont="1" applyAlignment="1">
      <alignment horizontal="center"/>
    </xf>
    <xf numFmtId="170" fontId="17" fillId="0" borderId="0" xfId="0" applyNumberFormat="1" applyFont="1" applyAlignment="1">
      <alignment horizontal="center"/>
    </xf>
    <xf numFmtId="170" fontId="50" fillId="0" borderId="0" xfId="0" applyNumberFormat="1" applyFont="1" applyAlignment="1">
      <alignment horizontal="center"/>
    </xf>
    <xf numFmtId="170" fontId="15" fillId="0" borderId="0" xfId="0" applyNumberFormat="1" applyFont="1" applyBorder="1" applyAlignment="1">
      <alignment horizontal="center"/>
    </xf>
    <xf numFmtId="170" fontId="17" fillId="0" borderId="25" xfId="0" applyNumberFormat="1" applyFont="1" applyBorder="1" applyAlignment="1">
      <alignment horizontal="center"/>
    </xf>
    <xf numFmtId="170" fontId="23" fillId="0" borderId="0" xfId="0" applyNumberFormat="1" applyFont="1" applyBorder="1" applyAlignment="1">
      <alignment horizontal="center" vertical="center"/>
    </xf>
    <xf numFmtId="170" fontId="21" fillId="0" borderId="17" xfId="0" applyNumberFormat="1" applyFont="1" applyFill="1" applyBorder="1" applyAlignment="1">
      <alignment horizontal="center" vertical="center"/>
    </xf>
    <xf numFmtId="170" fontId="21" fillId="0" borderId="25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3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1" fontId="19" fillId="0" borderId="17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15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70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179" fontId="0" fillId="0" borderId="13" xfId="0" applyNumberFormat="1" applyBorder="1" applyAlignment="1">
      <alignment vertical="center"/>
    </xf>
    <xf numFmtId="179" fontId="0" fillId="0" borderId="0" xfId="0" applyNumberFormat="1" applyBorder="1" applyAlignment="1">
      <alignment horizontal="center" vertical="center"/>
    </xf>
    <xf numFmtId="179" fontId="4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1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0" fillId="0" borderId="17" xfId="0" applyNumberForma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179" fontId="13" fillId="0" borderId="0" xfId="0" applyNumberFormat="1" applyFont="1" applyAlignment="1">
      <alignment/>
    </xf>
    <xf numFmtId="179" fontId="23" fillId="0" borderId="0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171" fontId="0" fillId="0" borderId="14" xfId="0" applyNumberFormat="1" applyBorder="1" applyAlignment="1">
      <alignment vertical="center"/>
    </xf>
    <xf numFmtId="171" fontId="0" fillId="0" borderId="15" xfId="0" applyNumberFormat="1" applyBorder="1" applyAlignment="1">
      <alignment horizontal="center" vertical="center"/>
    </xf>
    <xf numFmtId="171" fontId="4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1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0" fillId="0" borderId="18" xfId="0" applyNumberFormat="1" applyBorder="1" applyAlignment="1">
      <alignment horizontal="center" vertical="center"/>
    </xf>
    <xf numFmtId="171" fontId="0" fillId="0" borderId="0" xfId="0" applyNumberFormat="1" applyBorder="1" applyAlignment="1">
      <alignment horizontal="center" vertical="center"/>
    </xf>
    <xf numFmtId="171" fontId="0" fillId="0" borderId="0" xfId="0" applyNumberFormat="1" applyAlignment="1">
      <alignment vertical="center"/>
    </xf>
    <xf numFmtId="171" fontId="21" fillId="0" borderId="0" xfId="0" applyNumberFormat="1" applyFont="1" applyBorder="1" applyAlignment="1">
      <alignment horizontal="center" vertical="center"/>
    </xf>
    <xf numFmtId="171" fontId="13" fillId="0" borderId="0" xfId="0" applyNumberFormat="1" applyFont="1" applyAlignment="1">
      <alignment/>
    </xf>
    <xf numFmtId="171" fontId="23" fillId="0" borderId="0" xfId="0" applyNumberFormat="1" applyFont="1" applyBorder="1" applyAlignment="1">
      <alignment horizontal="center" vertical="center"/>
    </xf>
    <xf numFmtId="171" fontId="17" fillId="0" borderId="0" xfId="0" applyNumberFormat="1" applyFont="1" applyBorder="1" applyAlignment="1">
      <alignment horizontal="center" vertical="center"/>
    </xf>
    <xf numFmtId="171" fontId="21" fillId="0" borderId="0" xfId="0" applyNumberFormat="1" applyFont="1" applyAlignment="1">
      <alignment horizontal="center" vertical="center"/>
    </xf>
    <xf numFmtId="171" fontId="45" fillId="0" borderId="0" xfId="0" applyNumberFormat="1" applyFont="1" applyAlignment="1">
      <alignment vertical="center"/>
    </xf>
    <xf numFmtId="171" fontId="21" fillId="0" borderId="0" xfId="0" applyNumberFormat="1" applyFont="1" applyBorder="1" applyAlignment="1">
      <alignment vertical="center"/>
    </xf>
    <xf numFmtId="171" fontId="45" fillId="0" borderId="0" xfId="0" applyNumberFormat="1" applyFont="1" applyBorder="1" applyAlignment="1">
      <alignment vertical="center"/>
    </xf>
    <xf numFmtId="0" fontId="0" fillId="0" borderId="34" xfId="0" applyBorder="1" applyAlignment="1">
      <alignment/>
    </xf>
    <xf numFmtId="0" fontId="0" fillId="0" borderId="31" xfId="0" applyFont="1" applyBorder="1" applyAlignment="1">
      <alignment wrapText="1"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 vertical="center" wrapText="1"/>
    </xf>
    <xf numFmtId="0" fontId="7" fillId="0" borderId="31" xfId="0" applyFont="1" applyBorder="1" applyAlignment="1">
      <alignment wrapText="1"/>
    </xf>
    <xf numFmtId="0" fontId="4" fillId="0" borderId="31" xfId="0" applyFont="1" applyBorder="1" applyAlignment="1">
      <alignment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2" fontId="68" fillId="0" borderId="0" xfId="0" applyNumberFormat="1" applyFont="1" applyFill="1" applyBorder="1" applyAlignment="1">
      <alignment/>
    </xf>
    <xf numFmtId="0" fontId="4" fillId="0" borderId="31" xfId="0" applyFont="1" applyBorder="1" applyAlignment="1">
      <alignment wrapText="1"/>
    </xf>
    <xf numFmtId="2" fontId="13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left"/>
    </xf>
    <xf numFmtId="0" fontId="0" fillId="0" borderId="31" xfId="0" applyBorder="1" applyAlignment="1">
      <alignment vertical="center" wrapText="1"/>
    </xf>
    <xf numFmtId="0" fontId="16" fillId="0" borderId="31" xfId="0" applyFont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left" wrapText="1"/>
    </xf>
    <xf numFmtId="2" fontId="20" fillId="0" borderId="17" xfId="0" applyNumberFormat="1" applyFont="1" applyFill="1" applyBorder="1" applyAlignment="1">
      <alignment horizontal="left"/>
    </xf>
    <xf numFmtId="2" fontId="13" fillId="0" borderId="17" xfId="0" applyNumberFormat="1" applyFont="1" applyFill="1" applyBorder="1" applyAlignment="1">
      <alignment horizontal="center"/>
    </xf>
    <xf numFmtId="170" fontId="19" fillId="0" borderId="15" xfId="0" applyNumberFormat="1" applyFont="1" applyBorder="1" applyAlignment="1">
      <alignment horizontal="center" vertical="center"/>
    </xf>
    <xf numFmtId="172" fontId="45" fillId="0" borderId="15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vertical="top"/>
    </xf>
    <xf numFmtId="49" fontId="19" fillId="0" borderId="31" xfId="0" applyNumberFormat="1" applyFont="1" applyBorder="1" applyAlignment="1">
      <alignment horizontal="right" vertical="top"/>
    </xf>
    <xf numFmtId="49" fontId="4" fillId="0" borderId="31" xfId="0" applyNumberFormat="1" applyFont="1" applyBorder="1" applyAlignment="1">
      <alignment horizontal="left" vertical="top" wrapText="1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" fillId="0" borderId="31" xfId="0" applyFont="1" applyBorder="1" applyAlignment="1">
      <alignment wrapText="1"/>
    </xf>
    <xf numFmtId="0" fontId="16" fillId="0" borderId="31" xfId="0" applyFont="1" applyBorder="1" applyAlignment="1">
      <alignment wrapText="1"/>
    </xf>
    <xf numFmtId="0" fontId="4" fillId="0" borderId="31" xfId="0" applyFont="1" applyBorder="1" applyAlignment="1">
      <alignment horizontal="center" wrapText="1"/>
    </xf>
    <xf numFmtId="0" fontId="0" fillId="0" borderId="32" xfId="0" applyBorder="1" applyAlignment="1">
      <alignment wrapText="1"/>
    </xf>
    <xf numFmtId="2" fontId="20" fillId="0" borderId="0" xfId="0" applyNumberFormat="1" applyFont="1" applyFill="1" applyBorder="1" applyAlignment="1">
      <alignment horizontal="left" wrapText="1"/>
    </xf>
    <xf numFmtId="2" fontId="0" fillId="0" borderId="17" xfId="0" applyNumberFormat="1" applyFont="1" applyFill="1" applyBorder="1" applyAlignment="1">
      <alignment vertical="center"/>
    </xf>
    <xf numFmtId="1" fontId="0" fillId="0" borderId="18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vertic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31" xfId="0" applyFill="1" applyBorder="1" applyAlignment="1">
      <alignment wrapText="1"/>
    </xf>
    <xf numFmtId="0" fontId="0" fillId="0" borderId="31" xfId="0" applyBorder="1" applyAlignment="1">
      <alignment horizontal="center" vertical="center" wrapText="1"/>
    </xf>
    <xf numFmtId="0" fontId="13" fillId="0" borderId="31" xfId="0" applyFont="1" applyBorder="1" applyAlignment="1">
      <alignment/>
    </xf>
    <xf numFmtId="0" fontId="4" fillId="0" borderId="31" xfId="0" applyFont="1" applyFill="1" applyBorder="1" applyAlignment="1">
      <alignment wrapText="1"/>
    </xf>
    <xf numFmtId="0" fontId="13" fillId="0" borderId="31" xfId="0" applyFont="1" applyBorder="1" applyAlignment="1">
      <alignment wrapText="1"/>
    </xf>
    <xf numFmtId="0" fontId="0" fillId="0" borderId="32" xfId="0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2" fontId="49" fillId="0" borderId="0" xfId="0" applyNumberFormat="1" applyFont="1" applyFill="1" applyAlignment="1">
      <alignment horizontal="center"/>
    </xf>
    <xf numFmtId="172" fontId="13" fillId="0" borderId="15" xfId="0" applyNumberFormat="1" applyFont="1" applyFill="1" applyBorder="1" applyAlignment="1">
      <alignment horizontal="center"/>
    </xf>
    <xf numFmtId="0" fontId="16" fillId="0" borderId="31" xfId="0" applyFont="1" applyFill="1" applyBorder="1" applyAlignment="1">
      <alignment/>
    </xf>
    <xf numFmtId="0" fontId="16" fillId="0" borderId="31" xfId="0" applyFont="1" applyFill="1" applyBorder="1" applyAlignment="1">
      <alignment/>
    </xf>
    <xf numFmtId="0" fontId="35" fillId="0" borderId="25" xfId="0" applyFont="1" applyBorder="1" applyAlignment="1">
      <alignment/>
    </xf>
    <xf numFmtId="0" fontId="38" fillId="0" borderId="25" xfId="0" applyFont="1" applyBorder="1" applyAlignment="1">
      <alignment/>
    </xf>
    <xf numFmtId="170" fontId="46" fillId="0" borderId="25" xfId="0" applyNumberFormat="1" applyFont="1" applyBorder="1" applyAlignment="1">
      <alignment horizontal="center" shrinkToFit="1"/>
    </xf>
    <xf numFmtId="0" fontId="0" fillId="0" borderId="25" xfId="0" applyFont="1" applyBorder="1" applyAlignment="1">
      <alignment/>
    </xf>
    <xf numFmtId="0" fontId="35" fillId="0" borderId="33" xfId="0" applyFont="1" applyBorder="1" applyAlignment="1">
      <alignment horizontal="left"/>
    </xf>
    <xf numFmtId="0" fontId="13" fillId="0" borderId="31" xfId="0" applyFont="1" applyFill="1" applyBorder="1" applyAlignment="1">
      <alignment/>
    </xf>
    <xf numFmtId="2" fontId="16" fillId="0" borderId="0" xfId="0" applyNumberFormat="1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49" fontId="49" fillId="0" borderId="0" xfId="0" applyNumberFormat="1" applyFont="1" applyAlignment="1">
      <alignment horizontal="right"/>
    </xf>
    <xf numFmtId="0" fontId="20" fillId="0" borderId="31" xfId="0" applyFont="1" applyBorder="1" applyAlignment="1">
      <alignment/>
    </xf>
    <xf numFmtId="0" fontId="4" fillId="0" borderId="31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9" fillId="0" borderId="15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wrapText="1"/>
    </xf>
    <xf numFmtId="0" fontId="4" fillId="0" borderId="31" xfId="0" applyFont="1" applyFill="1" applyBorder="1" applyAlignment="1">
      <alignment wrapText="1"/>
    </xf>
    <xf numFmtId="0" fontId="16" fillId="0" borderId="31" xfId="0" applyFont="1" applyBorder="1" applyAlignment="1">
      <alignment vertical="center"/>
    </xf>
    <xf numFmtId="0" fontId="20" fillId="0" borderId="18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171" fontId="49" fillId="0" borderId="0" xfId="0" applyNumberFormat="1" applyFont="1" applyFill="1" applyBorder="1" applyAlignment="1">
      <alignment horizontal="center"/>
    </xf>
    <xf numFmtId="0" fontId="0" fillId="0" borderId="31" xfId="0" applyFill="1" applyBorder="1" applyAlignment="1">
      <alignment horizontal="center" wrapText="1"/>
    </xf>
    <xf numFmtId="0" fontId="16" fillId="0" borderId="31" xfId="0" applyFont="1" applyFill="1" applyBorder="1" applyAlignment="1">
      <alignment horizontal="center" wrapText="1"/>
    </xf>
    <xf numFmtId="2" fontId="20" fillId="0" borderId="0" xfId="0" applyNumberFormat="1" applyFont="1" applyFill="1" applyBorder="1" applyAlignment="1">
      <alignment horizontal="left"/>
    </xf>
    <xf numFmtId="1" fontId="49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left"/>
    </xf>
    <xf numFmtId="0" fontId="20" fillId="0" borderId="18" xfId="0" applyFont="1" applyFill="1" applyBorder="1" applyAlignment="1">
      <alignment horizontal="center"/>
    </xf>
    <xf numFmtId="0" fontId="0" fillId="0" borderId="32" xfId="0" applyFill="1" applyBorder="1" applyAlignment="1">
      <alignment/>
    </xf>
    <xf numFmtId="2" fontId="20" fillId="0" borderId="0" xfId="0" applyNumberFormat="1" applyFont="1" applyFill="1" applyAlignment="1">
      <alignment horizontal="left"/>
    </xf>
    <xf numFmtId="1" fontId="49" fillId="0" borderId="0" xfId="0" applyNumberFormat="1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" fontId="13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19" fillId="0" borderId="31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left" vertical="center"/>
    </xf>
    <xf numFmtId="1" fontId="0" fillId="0" borderId="15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left" wrapText="1"/>
    </xf>
    <xf numFmtId="0" fontId="0" fillId="0" borderId="15" xfId="0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vertical="center"/>
    </xf>
    <xf numFmtId="2" fontId="49" fillId="0" borderId="0" xfId="0" applyNumberFormat="1" applyFont="1" applyFill="1" applyBorder="1" applyAlignment="1">
      <alignment horizontal="center"/>
    </xf>
    <xf numFmtId="2" fontId="4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/>
    </xf>
    <xf numFmtId="2" fontId="49" fillId="0" borderId="0" xfId="0" applyNumberFormat="1" applyFont="1" applyFill="1" applyBorder="1" applyAlignment="1">
      <alignment horizontal="left"/>
    </xf>
    <xf numFmtId="2" fontId="19" fillId="0" borderId="0" xfId="0" applyNumberFormat="1" applyFont="1" applyFill="1" applyAlignment="1">
      <alignment horizontal="left"/>
    </xf>
    <xf numFmtId="1" fontId="45" fillId="0" borderId="0" xfId="0" applyNumberFormat="1" applyFont="1" applyFill="1" applyAlignment="1">
      <alignment horizontal="left"/>
    </xf>
    <xf numFmtId="179" fontId="45" fillId="0" borderId="0" xfId="0" applyNumberFormat="1" applyFont="1" applyFill="1" applyBorder="1" applyAlignment="1">
      <alignment horizontal="center" vertical="center"/>
    </xf>
    <xf numFmtId="171" fontId="45" fillId="0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3"/>
  <sheetViews>
    <sheetView view="pageBreakPreview" zoomScale="70" zoomScaleSheetLayoutView="70" workbookViewId="0" topLeftCell="A115">
      <selection activeCell="G5" sqref="G5"/>
    </sheetView>
  </sheetViews>
  <sheetFormatPr defaultColWidth="9.140625" defaultRowHeight="12.75"/>
  <cols>
    <col min="1" max="1" width="4.7109375" style="0" customWidth="1"/>
    <col min="2" max="2" width="23.7109375" style="0" customWidth="1"/>
    <col min="3" max="3" width="12.28125" style="0" customWidth="1"/>
    <col min="4" max="4" width="8.28125" style="0" customWidth="1"/>
    <col min="5" max="5" width="15.00390625" style="0" customWidth="1"/>
    <col min="6" max="6" width="10.8515625" style="0" customWidth="1"/>
    <col min="7" max="8" width="12.8515625" style="0" customWidth="1"/>
    <col min="9" max="9" width="10.57421875" style="0" customWidth="1"/>
    <col min="10" max="10" width="13.00390625" style="0" customWidth="1"/>
    <col min="11" max="11" width="13.421875" style="0" customWidth="1"/>
    <col min="12" max="12" width="13.57421875" style="0" customWidth="1"/>
    <col min="13" max="13" width="11.8515625" style="0" customWidth="1"/>
    <col min="14" max="14" width="10.421875" style="0" customWidth="1"/>
    <col min="15" max="15" width="12.8515625" style="0" customWidth="1"/>
    <col min="16" max="16" width="12.7109375" style="0" customWidth="1"/>
    <col min="17" max="17" width="22.00390625" style="0" customWidth="1"/>
  </cols>
  <sheetData>
    <row r="1" spans="1:17" ht="26.25">
      <c r="A1" s="1" t="s">
        <v>244</v>
      </c>
      <c r="Q1" s="754" t="s">
        <v>423</v>
      </c>
    </row>
    <row r="2" spans="1:11" ht="15">
      <c r="A2" s="17" t="s">
        <v>245</v>
      </c>
      <c r="K2" s="98"/>
    </row>
    <row r="3" spans="1:8" ht="23.25">
      <c r="A3" s="223" t="s">
        <v>0</v>
      </c>
      <c r="H3" s="4"/>
    </row>
    <row r="4" spans="1:16" ht="24" thickBot="1">
      <c r="A4" s="223" t="s">
        <v>246</v>
      </c>
      <c r="G4" s="19"/>
      <c r="H4" s="19"/>
      <c r="I4" s="98" t="s">
        <v>406</v>
      </c>
      <c r="J4" s="19"/>
      <c r="K4" s="19"/>
      <c r="L4" s="19"/>
      <c r="M4" s="19"/>
      <c r="N4" s="98" t="s">
        <v>407</v>
      </c>
      <c r="O4" s="19"/>
      <c r="P4" s="19"/>
    </row>
    <row r="5" spans="1:17" s="5" customFormat="1" ht="58.5" customHeight="1" thickBot="1" thickTop="1">
      <c r="A5" s="99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">
        <v>427</v>
      </c>
      <c r="H5" s="39" t="s">
        <v>428</v>
      </c>
      <c r="I5" s="39" t="s">
        <v>4</v>
      </c>
      <c r="J5" s="39" t="s">
        <v>5</v>
      </c>
      <c r="K5" s="40" t="s">
        <v>6</v>
      </c>
      <c r="L5" s="41" t="str">
        <f>G5</f>
        <v>FINAL READING 01/08/2014</v>
      </c>
      <c r="M5" s="39" t="str">
        <f>H5</f>
        <v>INTIAL READING 01/07/2014</v>
      </c>
      <c r="N5" s="39" t="s">
        <v>4</v>
      </c>
      <c r="O5" s="39" t="s">
        <v>5</v>
      </c>
      <c r="P5" s="40" t="s">
        <v>6</v>
      </c>
      <c r="Q5" s="40" t="s">
        <v>317</v>
      </c>
    </row>
    <row r="6" spans="1:12" ht="6.75" customHeight="1" thickBot="1" thickTop="1">
      <c r="A6" s="8"/>
      <c r="B6" s="9"/>
      <c r="C6" s="8"/>
      <c r="D6" s="8"/>
      <c r="E6" s="8"/>
      <c r="F6" s="8"/>
      <c r="L6" s="101"/>
    </row>
    <row r="7" spans="1:17" ht="15.75" customHeight="1" thickTop="1">
      <c r="A7" s="349"/>
      <c r="B7" s="455" t="s">
        <v>14</v>
      </c>
      <c r="C7" s="434"/>
      <c r="D7" s="462"/>
      <c r="E7" s="462"/>
      <c r="F7" s="434"/>
      <c r="G7" s="440"/>
      <c r="H7" s="21"/>
      <c r="I7" s="21"/>
      <c r="J7" s="21"/>
      <c r="K7" s="239"/>
      <c r="L7" s="100"/>
      <c r="M7" s="21"/>
      <c r="N7" s="21"/>
      <c r="O7" s="21"/>
      <c r="P7" s="239"/>
      <c r="Q7" s="181"/>
    </row>
    <row r="8" spans="1:17" ht="18.75" customHeight="1">
      <c r="A8" s="349">
        <v>1</v>
      </c>
      <c r="B8" s="454" t="s">
        <v>15</v>
      </c>
      <c r="C8" s="434">
        <v>4864925</v>
      </c>
      <c r="D8" s="461" t="s">
        <v>12</v>
      </c>
      <c r="E8" s="424" t="s">
        <v>354</v>
      </c>
      <c r="F8" s="434">
        <v>-1000</v>
      </c>
      <c r="G8" s="443">
        <v>990540</v>
      </c>
      <c r="H8" s="444">
        <v>990527</v>
      </c>
      <c r="I8" s="444">
        <f>G8-H8</f>
        <v>13</v>
      </c>
      <c r="J8" s="444">
        <f aca="true" t="shared" si="0" ref="J8:J62">$F8*I8</f>
        <v>-13000</v>
      </c>
      <c r="K8" s="451">
        <f aca="true" t="shared" si="1" ref="K8:K62">J8/1000000</f>
        <v>-0.013</v>
      </c>
      <c r="L8" s="443">
        <v>996132</v>
      </c>
      <c r="M8" s="444">
        <v>996506</v>
      </c>
      <c r="N8" s="444">
        <f>L8-M8</f>
        <v>-374</v>
      </c>
      <c r="O8" s="444">
        <f aca="true" t="shared" si="2" ref="O8:O62">$F8*N8</f>
        <v>374000</v>
      </c>
      <c r="P8" s="451">
        <f aca="true" t="shared" si="3" ref="P8:P62">O8/1000000</f>
        <v>0.374</v>
      </c>
      <c r="Q8" s="729"/>
    </row>
    <row r="9" spans="1:17" ht="16.5">
      <c r="A9" s="349">
        <v>2</v>
      </c>
      <c r="B9" s="454" t="s">
        <v>388</v>
      </c>
      <c r="C9" s="434">
        <v>5128432</v>
      </c>
      <c r="D9" s="461" t="s">
        <v>12</v>
      </c>
      <c r="E9" s="424" t="s">
        <v>354</v>
      </c>
      <c r="F9" s="434">
        <v>-1000</v>
      </c>
      <c r="G9" s="440">
        <v>994141</v>
      </c>
      <c r="H9" s="441">
        <v>994146</v>
      </c>
      <c r="I9" s="441">
        <f>G9-H9</f>
        <v>-5</v>
      </c>
      <c r="J9" s="441">
        <f t="shared" si="0"/>
        <v>5000</v>
      </c>
      <c r="K9" s="442">
        <f t="shared" si="1"/>
        <v>0.005</v>
      </c>
      <c r="L9" s="440">
        <v>996606</v>
      </c>
      <c r="M9" s="441">
        <v>997707</v>
      </c>
      <c r="N9" s="441">
        <f>L9-M9</f>
        <v>-1101</v>
      </c>
      <c r="O9" s="441">
        <f t="shared" si="2"/>
        <v>1101000</v>
      </c>
      <c r="P9" s="442">
        <f t="shared" si="3"/>
        <v>1.101</v>
      </c>
      <c r="Q9" s="696"/>
    </row>
    <row r="10" spans="1:17" ht="15.75" customHeight="1">
      <c r="A10" s="349">
        <v>3</v>
      </c>
      <c r="B10" s="454" t="s">
        <v>17</v>
      </c>
      <c r="C10" s="434">
        <v>4864905</v>
      </c>
      <c r="D10" s="461" t="s">
        <v>12</v>
      </c>
      <c r="E10" s="424" t="s">
        <v>354</v>
      </c>
      <c r="F10" s="434">
        <v>-1000</v>
      </c>
      <c r="G10" s="440">
        <v>4527</v>
      </c>
      <c r="H10" s="441">
        <v>4391</v>
      </c>
      <c r="I10" s="441">
        <f aca="true" t="shared" si="4" ref="I10:I62">G10-H10</f>
        <v>136</v>
      </c>
      <c r="J10" s="441">
        <f t="shared" si="0"/>
        <v>-136000</v>
      </c>
      <c r="K10" s="442">
        <f t="shared" si="1"/>
        <v>-0.136</v>
      </c>
      <c r="L10" s="440">
        <v>996183</v>
      </c>
      <c r="M10" s="441">
        <v>996182</v>
      </c>
      <c r="N10" s="441">
        <f>L10-M10</f>
        <v>1</v>
      </c>
      <c r="O10" s="441">
        <f t="shared" si="2"/>
        <v>-1000</v>
      </c>
      <c r="P10" s="442">
        <f t="shared" si="3"/>
        <v>-0.001</v>
      </c>
      <c r="Q10" s="181"/>
    </row>
    <row r="11" spans="1:17" ht="15.75" customHeight="1">
      <c r="A11" s="349"/>
      <c r="B11" s="455" t="s">
        <v>18</v>
      </c>
      <c r="C11" s="434"/>
      <c r="D11" s="462"/>
      <c r="E11" s="462"/>
      <c r="F11" s="434"/>
      <c r="G11" s="440"/>
      <c r="H11" s="441"/>
      <c r="I11" s="441"/>
      <c r="J11" s="441"/>
      <c r="K11" s="442"/>
      <c r="L11" s="440"/>
      <c r="M11" s="441"/>
      <c r="N11" s="441"/>
      <c r="O11" s="441"/>
      <c r="P11" s="442"/>
      <c r="Q11" s="181"/>
    </row>
    <row r="12" spans="1:17" s="730" customFormat="1" ht="15.75" customHeight="1">
      <c r="A12" s="349">
        <v>4</v>
      </c>
      <c r="B12" s="454" t="s">
        <v>15</v>
      </c>
      <c r="C12" s="434">
        <v>4864912</v>
      </c>
      <c r="D12" s="461" t="s">
        <v>12</v>
      </c>
      <c r="E12" s="424" t="s">
        <v>354</v>
      </c>
      <c r="F12" s="434">
        <v>-1000</v>
      </c>
      <c r="G12" s="443">
        <v>974290</v>
      </c>
      <c r="H12" s="444">
        <v>974290</v>
      </c>
      <c r="I12" s="444">
        <f t="shared" si="4"/>
        <v>0</v>
      </c>
      <c r="J12" s="444">
        <f t="shared" si="0"/>
        <v>0</v>
      </c>
      <c r="K12" s="451">
        <f t="shared" si="1"/>
        <v>0</v>
      </c>
      <c r="L12" s="443">
        <v>973176</v>
      </c>
      <c r="M12" s="444">
        <v>975034</v>
      </c>
      <c r="N12" s="444">
        <f>L12-M12</f>
        <v>-1858</v>
      </c>
      <c r="O12" s="444">
        <f t="shared" si="2"/>
        <v>1858000</v>
      </c>
      <c r="P12" s="451">
        <f t="shared" si="3"/>
        <v>1.858</v>
      </c>
      <c r="Q12" s="740"/>
    </row>
    <row r="13" spans="1:17" s="730" customFormat="1" ht="15.75" customHeight="1">
      <c r="A13" s="349">
        <v>5</v>
      </c>
      <c r="B13" s="454" t="s">
        <v>16</v>
      </c>
      <c r="C13" s="434">
        <v>4864913</v>
      </c>
      <c r="D13" s="461" t="s">
        <v>12</v>
      </c>
      <c r="E13" s="424" t="s">
        <v>354</v>
      </c>
      <c r="F13" s="434">
        <v>-1000</v>
      </c>
      <c r="G13" s="443">
        <v>917253</v>
      </c>
      <c r="H13" s="444">
        <v>917253</v>
      </c>
      <c r="I13" s="444">
        <f t="shared" si="4"/>
        <v>0</v>
      </c>
      <c r="J13" s="444">
        <f t="shared" si="0"/>
        <v>0</v>
      </c>
      <c r="K13" s="451">
        <f t="shared" si="1"/>
        <v>0</v>
      </c>
      <c r="L13" s="443">
        <v>935472</v>
      </c>
      <c r="M13" s="444">
        <v>937841</v>
      </c>
      <c r="N13" s="444">
        <f>L13-M13</f>
        <v>-2369</v>
      </c>
      <c r="O13" s="444">
        <f t="shared" si="2"/>
        <v>2369000</v>
      </c>
      <c r="P13" s="451">
        <f t="shared" si="3"/>
        <v>2.369</v>
      </c>
      <c r="Q13" s="740"/>
    </row>
    <row r="14" spans="1:17" ht="15.75" customHeight="1">
      <c r="A14" s="349"/>
      <c r="B14" s="455" t="s">
        <v>21</v>
      </c>
      <c r="C14" s="434"/>
      <c r="D14" s="462"/>
      <c r="E14" s="424"/>
      <c r="F14" s="434"/>
      <c r="G14" s="440"/>
      <c r="H14" s="441"/>
      <c r="I14" s="441"/>
      <c r="J14" s="441"/>
      <c r="K14" s="442"/>
      <c r="L14" s="440"/>
      <c r="M14" s="441"/>
      <c r="N14" s="441"/>
      <c r="O14" s="441"/>
      <c r="P14" s="442"/>
      <c r="Q14" s="181"/>
    </row>
    <row r="15" spans="1:17" ht="15.75" customHeight="1">
      <c r="A15" s="349">
        <v>6</v>
      </c>
      <c r="B15" s="454" t="s">
        <v>15</v>
      </c>
      <c r="C15" s="434">
        <v>4864982</v>
      </c>
      <c r="D15" s="461" t="s">
        <v>12</v>
      </c>
      <c r="E15" s="424" t="s">
        <v>354</v>
      </c>
      <c r="F15" s="434">
        <v>-1000</v>
      </c>
      <c r="G15" s="440">
        <v>22967</v>
      </c>
      <c r="H15" s="513">
        <v>22966</v>
      </c>
      <c r="I15" s="441">
        <f t="shared" si="4"/>
        <v>1</v>
      </c>
      <c r="J15" s="441">
        <f t="shared" si="0"/>
        <v>-1000</v>
      </c>
      <c r="K15" s="442">
        <f t="shared" si="1"/>
        <v>-0.001</v>
      </c>
      <c r="L15" s="440">
        <v>17908</v>
      </c>
      <c r="M15" s="513">
        <v>17719</v>
      </c>
      <c r="N15" s="441">
        <f>L15-M15</f>
        <v>189</v>
      </c>
      <c r="O15" s="441">
        <f t="shared" si="2"/>
        <v>-189000</v>
      </c>
      <c r="P15" s="442">
        <f t="shared" si="3"/>
        <v>-0.189</v>
      </c>
      <c r="Q15" s="181"/>
    </row>
    <row r="16" spans="1:17" ht="15.75" customHeight="1">
      <c r="A16" s="349">
        <v>7</v>
      </c>
      <c r="B16" s="454" t="s">
        <v>16</v>
      </c>
      <c r="C16" s="434">
        <v>4864983</v>
      </c>
      <c r="D16" s="461" t="s">
        <v>12</v>
      </c>
      <c r="E16" s="424" t="s">
        <v>354</v>
      </c>
      <c r="F16" s="434">
        <v>-1000</v>
      </c>
      <c r="G16" s="440">
        <v>12395</v>
      </c>
      <c r="H16" s="513">
        <v>12393</v>
      </c>
      <c r="I16" s="441">
        <f t="shared" si="4"/>
        <v>2</v>
      </c>
      <c r="J16" s="441">
        <f t="shared" si="0"/>
        <v>-2000</v>
      </c>
      <c r="K16" s="442">
        <f t="shared" si="1"/>
        <v>-0.002</v>
      </c>
      <c r="L16" s="440">
        <v>11935</v>
      </c>
      <c r="M16" s="513">
        <v>12210</v>
      </c>
      <c r="N16" s="441">
        <f>L16-M16</f>
        <v>-275</v>
      </c>
      <c r="O16" s="441">
        <f t="shared" si="2"/>
        <v>275000</v>
      </c>
      <c r="P16" s="442">
        <f t="shared" si="3"/>
        <v>0.275</v>
      </c>
      <c r="Q16" s="181"/>
    </row>
    <row r="17" spans="1:17" ht="20.25" customHeight="1">
      <c r="A17" s="349">
        <v>8</v>
      </c>
      <c r="B17" s="454" t="s">
        <v>22</v>
      </c>
      <c r="C17" s="434">
        <v>4864953</v>
      </c>
      <c r="D17" s="461" t="s">
        <v>12</v>
      </c>
      <c r="E17" s="424" t="s">
        <v>354</v>
      </c>
      <c r="F17" s="434">
        <v>-1250</v>
      </c>
      <c r="G17" s="440">
        <v>14241</v>
      </c>
      <c r="H17" s="513">
        <v>14241</v>
      </c>
      <c r="I17" s="441">
        <f>G17-H17</f>
        <v>0</v>
      </c>
      <c r="J17" s="441">
        <f t="shared" si="0"/>
        <v>0</v>
      </c>
      <c r="K17" s="442">
        <f t="shared" si="1"/>
        <v>0</v>
      </c>
      <c r="L17" s="440">
        <v>994666</v>
      </c>
      <c r="M17" s="513">
        <v>994977</v>
      </c>
      <c r="N17" s="441">
        <f>L17-M17</f>
        <v>-311</v>
      </c>
      <c r="O17" s="441">
        <f t="shared" si="2"/>
        <v>388750</v>
      </c>
      <c r="P17" s="442">
        <f t="shared" si="3"/>
        <v>0.38875</v>
      </c>
      <c r="Q17" s="611"/>
    </row>
    <row r="18" spans="1:17" ht="15.75" customHeight="1">
      <c r="A18" s="349">
        <v>9</v>
      </c>
      <c r="B18" s="454" t="s">
        <v>23</v>
      </c>
      <c r="C18" s="434">
        <v>4864984</v>
      </c>
      <c r="D18" s="461" t="s">
        <v>12</v>
      </c>
      <c r="E18" s="424" t="s">
        <v>354</v>
      </c>
      <c r="F18" s="434">
        <v>-1000</v>
      </c>
      <c r="G18" s="440">
        <v>6504</v>
      </c>
      <c r="H18" s="513">
        <v>6504</v>
      </c>
      <c r="I18" s="441">
        <f t="shared" si="4"/>
        <v>0</v>
      </c>
      <c r="J18" s="441">
        <f t="shared" si="0"/>
        <v>0</v>
      </c>
      <c r="K18" s="442">
        <f t="shared" si="1"/>
        <v>0</v>
      </c>
      <c r="L18" s="440">
        <v>983977</v>
      </c>
      <c r="M18" s="513">
        <v>984378</v>
      </c>
      <c r="N18" s="441">
        <f>L18-M18</f>
        <v>-401</v>
      </c>
      <c r="O18" s="441">
        <f t="shared" si="2"/>
        <v>401000</v>
      </c>
      <c r="P18" s="442">
        <f t="shared" si="3"/>
        <v>0.401</v>
      </c>
      <c r="Q18" s="181"/>
    </row>
    <row r="19" spans="1:17" ht="15.75" customHeight="1">
      <c r="A19" s="349"/>
      <c r="B19" s="455" t="s">
        <v>24</v>
      </c>
      <c r="C19" s="434"/>
      <c r="D19" s="462"/>
      <c r="E19" s="424"/>
      <c r="F19" s="434"/>
      <c r="G19" s="440"/>
      <c r="H19" s="441"/>
      <c r="I19" s="441"/>
      <c r="J19" s="441"/>
      <c r="K19" s="442"/>
      <c r="L19" s="440"/>
      <c r="M19" s="441"/>
      <c r="N19" s="441"/>
      <c r="O19" s="441"/>
      <c r="P19" s="442"/>
      <c r="Q19" s="181"/>
    </row>
    <row r="20" spans="1:17" s="730" customFormat="1" ht="15.75" customHeight="1">
      <c r="A20" s="349">
        <v>10</v>
      </c>
      <c r="B20" s="454" t="s">
        <v>15</v>
      </c>
      <c r="C20" s="434">
        <v>4864939</v>
      </c>
      <c r="D20" s="461" t="s">
        <v>12</v>
      </c>
      <c r="E20" s="424" t="s">
        <v>354</v>
      </c>
      <c r="F20" s="434">
        <v>-1000</v>
      </c>
      <c r="G20" s="443">
        <v>31195</v>
      </c>
      <c r="H20" s="444">
        <v>31196</v>
      </c>
      <c r="I20" s="444">
        <f t="shared" si="4"/>
        <v>-1</v>
      </c>
      <c r="J20" s="444">
        <f t="shared" si="0"/>
        <v>1000</v>
      </c>
      <c r="K20" s="451">
        <f t="shared" si="1"/>
        <v>0.001</v>
      </c>
      <c r="L20" s="443">
        <v>9060</v>
      </c>
      <c r="M20" s="444">
        <v>9136</v>
      </c>
      <c r="N20" s="444">
        <f>L20-M20</f>
        <v>-76</v>
      </c>
      <c r="O20" s="444">
        <f t="shared" si="2"/>
        <v>76000</v>
      </c>
      <c r="P20" s="451">
        <f t="shared" si="3"/>
        <v>0.076</v>
      </c>
      <c r="Q20" s="740"/>
    </row>
    <row r="21" spans="1:17" ht="15.75" customHeight="1">
      <c r="A21" s="349">
        <v>11</v>
      </c>
      <c r="B21" s="454" t="s">
        <v>25</v>
      </c>
      <c r="C21" s="434">
        <v>4864940</v>
      </c>
      <c r="D21" s="461" t="s">
        <v>12</v>
      </c>
      <c r="E21" s="424" t="s">
        <v>354</v>
      </c>
      <c r="F21" s="434">
        <v>-1000</v>
      </c>
      <c r="G21" s="440">
        <v>992062</v>
      </c>
      <c r="H21" s="441">
        <v>992083</v>
      </c>
      <c r="I21" s="441">
        <f t="shared" si="4"/>
        <v>-21</v>
      </c>
      <c r="J21" s="441">
        <f t="shared" si="0"/>
        <v>21000</v>
      </c>
      <c r="K21" s="442">
        <f t="shared" si="1"/>
        <v>0.021</v>
      </c>
      <c r="L21" s="440">
        <v>3290</v>
      </c>
      <c r="M21" s="441">
        <v>3466</v>
      </c>
      <c r="N21" s="441">
        <f>L21-M21</f>
        <v>-176</v>
      </c>
      <c r="O21" s="441">
        <f t="shared" si="2"/>
        <v>176000</v>
      </c>
      <c r="P21" s="442">
        <f t="shared" si="3"/>
        <v>0.176</v>
      </c>
      <c r="Q21" s="181"/>
    </row>
    <row r="22" spans="1:17" ht="16.5">
      <c r="A22" s="349">
        <v>12</v>
      </c>
      <c r="B22" s="454" t="s">
        <v>22</v>
      </c>
      <c r="C22" s="434">
        <v>5128410</v>
      </c>
      <c r="D22" s="461" t="s">
        <v>12</v>
      </c>
      <c r="E22" s="424" t="s">
        <v>354</v>
      </c>
      <c r="F22" s="434">
        <v>-1000</v>
      </c>
      <c r="G22" s="440">
        <v>991817</v>
      </c>
      <c r="H22" s="441">
        <v>991819</v>
      </c>
      <c r="I22" s="441">
        <f>G22-H22</f>
        <v>-2</v>
      </c>
      <c r="J22" s="441">
        <f t="shared" si="0"/>
        <v>2000</v>
      </c>
      <c r="K22" s="442">
        <f t="shared" si="1"/>
        <v>0.002</v>
      </c>
      <c r="L22" s="440">
        <v>998140</v>
      </c>
      <c r="M22" s="441">
        <v>998474</v>
      </c>
      <c r="N22" s="441">
        <f>L22-M22</f>
        <v>-334</v>
      </c>
      <c r="O22" s="441">
        <f t="shared" si="2"/>
        <v>334000</v>
      </c>
      <c r="P22" s="442">
        <f t="shared" si="3"/>
        <v>0.334</v>
      </c>
      <c r="Q22" s="611"/>
    </row>
    <row r="23" spans="1:17" ht="18.75" customHeight="1">
      <c r="A23" s="349">
        <v>13</v>
      </c>
      <c r="B23" s="454" t="s">
        <v>26</v>
      </c>
      <c r="C23" s="434">
        <v>4865060</v>
      </c>
      <c r="D23" s="461" t="s">
        <v>12</v>
      </c>
      <c r="E23" s="424" t="s">
        <v>354</v>
      </c>
      <c r="F23" s="434">
        <v>1000</v>
      </c>
      <c r="G23" s="440">
        <v>898923</v>
      </c>
      <c r="H23" s="441">
        <v>899123</v>
      </c>
      <c r="I23" s="441">
        <f t="shared" si="4"/>
        <v>-200</v>
      </c>
      <c r="J23" s="441">
        <f t="shared" si="0"/>
        <v>-200000</v>
      </c>
      <c r="K23" s="442">
        <f t="shared" si="1"/>
        <v>-0.2</v>
      </c>
      <c r="L23" s="440">
        <v>920488</v>
      </c>
      <c r="M23" s="441">
        <v>920501</v>
      </c>
      <c r="N23" s="441">
        <f>L23-M23</f>
        <v>-13</v>
      </c>
      <c r="O23" s="441">
        <f t="shared" si="2"/>
        <v>-13000</v>
      </c>
      <c r="P23" s="442">
        <f t="shared" si="3"/>
        <v>-0.013</v>
      </c>
      <c r="Q23" s="181"/>
    </row>
    <row r="24" spans="1:17" ht="15.75" customHeight="1">
      <c r="A24" s="349"/>
      <c r="B24" s="455" t="s">
        <v>27</v>
      </c>
      <c r="C24" s="434"/>
      <c r="D24" s="462"/>
      <c r="E24" s="424"/>
      <c r="F24" s="434"/>
      <c r="G24" s="440"/>
      <c r="H24" s="441"/>
      <c r="I24" s="441"/>
      <c r="J24" s="441"/>
      <c r="K24" s="442"/>
      <c r="L24" s="440"/>
      <c r="M24" s="441"/>
      <c r="N24" s="441"/>
      <c r="O24" s="441"/>
      <c r="P24" s="442"/>
      <c r="Q24" s="181"/>
    </row>
    <row r="25" spans="1:17" ht="15.75" customHeight="1">
      <c r="A25" s="349">
        <v>14</v>
      </c>
      <c r="B25" s="454" t="s">
        <v>15</v>
      </c>
      <c r="C25" s="434">
        <v>4865034</v>
      </c>
      <c r="D25" s="461" t="s">
        <v>12</v>
      </c>
      <c r="E25" s="424" t="s">
        <v>354</v>
      </c>
      <c r="F25" s="434">
        <v>-1000</v>
      </c>
      <c r="G25" s="440">
        <v>987808</v>
      </c>
      <c r="H25" s="441">
        <v>987816</v>
      </c>
      <c r="I25" s="441">
        <f t="shared" si="4"/>
        <v>-8</v>
      </c>
      <c r="J25" s="441">
        <f t="shared" si="0"/>
        <v>8000</v>
      </c>
      <c r="K25" s="442">
        <f t="shared" si="1"/>
        <v>0.008</v>
      </c>
      <c r="L25" s="440">
        <v>16836</v>
      </c>
      <c r="M25" s="441">
        <v>16832</v>
      </c>
      <c r="N25" s="441">
        <f>L25-M25</f>
        <v>4</v>
      </c>
      <c r="O25" s="441">
        <f t="shared" si="2"/>
        <v>-4000</v>
      </c>
      <c r="P25" s="442">
        <f t="shared" si="3"/>
        <v>-0.004</v>
      </c>
      <c r="Q25" s="181"/>
    </row>
    <row r="26" spans="1:17" ht="15.75" customHeight="1">
      <c r="A26" s="349">
        <v>15</v>
      </c>
      <c r="B26" s="454" t="s">
        <v>16</v>
      </c>
      <c r="C26" s="434">
        <v>4865035</v>
      </c>
      <c r="D26" s="461" t="s">
        <v>12</v>
      </c>
      <c r="E26" s="424" t="s">
        <v>354</v>
      </c>
      <c r="F26" s="434">
        <v>-1000</v>
      </c>
      <c r="G26" s="440">
        <v>998488</v>
      </c>
      <c r="H26" s="441">
        <v>998448</v>
      </c>
      <c r="I26" s="441">
        <f t="shared" si="4"/>
        <v>40</v>
      </c>
      <c r="J26" s="441">
        <f t="shared" si="0"/>
        <v>-40000</v>
      </c>
      <c r="K26" s="442">
        <f t="shared" si="1"/>
        <v>-0.04</v>
      </c>
      <c r="L26" s="440">
        <v>19654</v>
      </c>
      <c r="M26" s="441">
        <v>19649</v>
      </c>
      <c r="N26" s="441">
        <f>L26-M26</f>
        <v>5</v>
      </c>
      <c r="O26" s="441">
        <f t="shared" si="2"/>
        <v>-5000</v>
      </c>
      <c r="P26" s="442">
        <f t="shared" si="3"/>
        <v>-0.005</v>
      </c>
      <c r="Q26" s="181"/>
    </row>
    <row r="27" spans="1:17" ht="15.75" customHeight="1">
      <c r="A27" s="349">
        <v>16</v>
      </c>
      <c r="B27" s="454" t="s">
        <v>17</v>
      </c>
      <c r="C27" s="434">
        <v>4865052</v>
      </c>
      <c r="D27" s="461" t="s">
        <v>12</v>
      </c>
      <c r="E27" s="424" t="s">
        <v>354</v>
      </c>
      <c r="F27" s="434">
        <v>-1000</v>
      </c>
      <c r="G27" s="440">
        <v>2110</v>
      </c>
      <c r="H27" s="441">
        <v>2053</v>
      </c>
      <c r="I27" s="441">
        <f t="shared" si="4"/>
        <v>57</v>
      </c>
      <c r="J27" s="441">
        <f t="shared" si="0"/>
        <v>-57000</v>
      </c>
      <c r="K27" s="442">
        <f t="shared" si="1"/>
        <v>-0.057</v>
      </c>
      <c r="L27" s="440">
        <v>999979</v>
      </c>
      <c r="M27" s="441">
        <v>999976</v>
      </c>
      <c r="N27" s="441">
        <f>L27-M27</f>
        <v>3</v>
      </c>
      <c r="O27" s="441">
        <f t="shared" si="2"/>
        <v>-3000</v>
      </c>
      <c r="P27" s="442">
        <f t="shared" si="3"/>
        <v>-0.003</v>
      </c>
      <c r="Q27" s="181"/>
    </row>
    <row r="28" spans="1:17" ht="15.75" customHeight="1">
      <c r="A28" s="349"/>
      <c r="B28" s="455" t="s">
        <v>28</v>
      </c>
      <c r="C28" s="434"/>
      <c r="D28" s="462"/>
      <c r="E28" s="424"/>
      <c r="F28" s="434"/>
      <c r="G28" s="440"/>
      <c r="H28" s="441"/>
      <c r="I28" s="441"/>
      <c r="J28" s="441"/>
      <c r="K28" s="442"/>
      <c r="L28" s="440"/>
      <c r="M28" s="441"/>
      <c r="N28" s="441"/>
      <c r="O28" s="441"/>
      <c r="P28" s="442"/>
      <c r="Q28" s="181"/>
    </row>
    <row r="29" spans="1:17" s="730" customFormat="1" ht="15.75" customHeight="1">
      <c r="A29" s="349">
        <v>17</v>
      </c>
      <c r="B29" s="454" t="s">
        <v>29</v>
      </c>
      <c r="C29" s="434">
        <v>4864800</v>
      </c>
      <c r="D29" s="461" t="s">
        <v>12</v>
      </c>
      <c r="E29" s="424" t="s">
        <v>354</v>
      </c>
      <c r="F29" s="434">
        <v>200</v>
      </c>
      <c r="G29" s="443">
        <v>999926</v>
      </c>
      <c r="H29" s="444">
        <v>999926</v>
      </c>
      <c r="I29" s="444">
        <f>G29-H29</f>
        <v>0</v>
      </c>
      <c r="J29" s="444">
        <f t="shared" si="0"/>
        <v>0</v>
      </c>
      <c r="K29" s="451">
        <f t="shared" si="1"/>
        <v>0</v>
      </c>
      <c r="L29" s="443">
        <v>990923</v>
      </c>
      <c r="M29" s="444">
        <v>992357</v>
      </c>
      <c r="N29" s="444">
        <f aca="true" t="shared" si="5" ref="N29:N34">L29-M29</f>
        <v>-1434</v>
      </c>
      <c r="O29" s="444">
        <f t="shared" si="2"/>
        <v>-286800</v>
      </c>
      <c r="P29" s="451">
        <f t="shared" si="3"/>
        <v>-0.2868</v>
      </c>
      <c r="Q29" s="744"/>
    </row>
    <row r="30" spans="1:17" s="730" customFormat="1" ht="15.75" customHeight="1">
      <c r="A30" s="349">
        <v>18</v>
      </c>
      <c r="B30" s="454" t="s">
        <v>30</v>
      </c>
      <c r="C30" s="434">
        <v>4864887</v>
      </c>
      <c r="D30" s="461" t="s">
        <v>12</v>
      </c>
      <c r="E30" s="424" t="s">
        <v>354</v>
      </c>
      <c r="F30" s="434">
        <v>1000</v>
      </c>
      <c r="G30" s="443">
        <v>661</v>
      </c>
      <c r="H30" s="444">
        <v>661</v>
      </c>
      <c r="I30" s="444">
        <f t="shared" si="4"/>
        <v>0</v>
      </c>
      <c r="J30" s="444">
        <f t="shared" si="0"/>
        <v>0</v>
      </c>
      <c r="K30" s="451">
        <f t="shared" si="1"/>
        <v>0</v>
      </c>
      <c r="L30" s="443">
        <v>29768</v>
      </c>
      <c r="M30" s="444">
        <v>29738</v>
      </c>
      <c r="N30" s="444">
        <f t="shared" si="5"/>
        <v>30</v>
      </c>
      <c r="O30" s="444">
        <f t="shared" si="2"/>
        <v>30000</v>
      </c>
      <c r="P30" s="451">
        <f t="shared" si="3"/>
        <v>0.03</v>
      </c>
      <c r="Q30" s="740"/>
    </row>
    <row r="31" spans="1:17" s="730" customFormat="1" ht="15.75" customHeight="1">
      <c r="A31" s="349">
        <v>19</v>
      </c>
      <c r="B31" s="454" t="s">
        <v>31</v>
      </c>
      <c r="C31" s="434">
        <v>4864798</v>
      </c>
      <c r="D31" s="461" t="s">
        <v>12</v>
      </c>
      <c r="E31" s="424" t="s">
        <v>354</v>
      </c>
      <c r="F31" s="434">
        <v>100</v>
      </c>
      <c r="G31" s="443">
        <v>4386</v>
      </c>
      <c r="H31" s="444">
        <v>4385</v>
      </c>
      <c r="I31" s="444">
        <f t="shared" si="4"/>
        <v>1</v>
      </c>
      <c r="J31" s="444">
        <f t="shared" si="0"/>
        <v>100</v>
      </c>
      <c r="K31" s="451">
        <f t="shared" si="1"/>
        <v>0.0001</v>
      </c>
      <c r="L31" s="443">
        <v>160030</v>
      </c>
      <c r="M31" s="444">
        <v>158230</v>
      </c>
      <c r="N31" s="444">
        <f t="shared" si="5"/>
        <v>1800</v>
      </c>
      <c r="O31" s="444">
        <f t="shared" si="2"/>
        <v>180000</v>
      </c>
      <c r="P31" s="451">
        <f t="shared" si="3"/>
        <v>0.18</v>
      </c>
      <c r="Q31" s="740"/>
    </row>
    <row r="32" spans="1:17" s="730" customFormat="1" ht="15.75" customHeight="1">
      <c r="A32" s="349">
        <v>20</v>
      </c>
      <c r="B32" s="454" t="s">
        <v>32</v>
      </c>
      <c r="C32" s="434">
        <v>4864799</v>
      </c>
      <c r="D32" s="461" t="s">
        <v>12</v>
      </c>
      <c r="E32" s="424" t="s">
        <v>354</v>
      </c>
      <c r="F32" s="434">
        <v>100</v>
      </c>
      <c r="G32" s="443">
        <v>15713</v>
      </c>
      <c r="H32" s="444">
        <v>15712</v>
      </c>
      <c r="I32" s="444">
        <f t="shared" si="4"/>
        <v>1</v>
      </c>
      <c r="J32" s="444">
        <f t="shared" si="0"/>
        <v>100</v>
      </c>
      <c r="K32" s="451">
        <f t="shared" si="1"/>
        <v>0.0001</v>
      </c>
      <c r="L32" s="443">
        <v>237521</v>
      </c>
      <c r="M32" s="444">
        <v>235108</v>
      </c>
      <c r="N32" s="444">
        <f t="shared" si="5"/>
        <v>2413</v>
      </c>
      <c r="O32" s="444">
        <f t="shared" si="2"/>
        <v>241300</v>
      </c>
      <c r="P32" s="451">
        <f t="shared" si="3"/>
        <v>0.2413</v>
      </c>
      <c r="Q32" s="740"/>
    </row>
    <row r="33" spans="1:17" s="730" customFormat="1" ht="15.75" customHeight="1">
      <c r="A33" s="349">
        <v>21</v>
      </c>
      <c r="B33" s="454" t="s">
        <v>33</v>
      </c>
      <c r="C33" s="434">
        <v>4864888</v>
      </c>
      <c r="D33" s="461" t="s">
        <v>12</v>
      </c>
      <c r="E33" s="424" t="s">
        <v>354</v>
      </c>
      <c r="F33" s="434">
        <v>1000</v>
      </c>
      <c r="G33" s="443">
        <v>996347</v>
      </c>
      <c r="H33" s="444">
        <v>996347</v>
      </c>
      <c r="I33" s="444">
        <f t="shared" si="4"/>
        <v>0</v>
      </c>
      <c r="J33" s="444">
        <f t="shared" si="0"/>
        <v>0</v>
      </c>
      <c r="K33" s="451">
        <f t="shared" si="1"/>
        <v>0</v>
      </c>
      <c r="L33" s="443">
        <v>3860</v>
      </c>
      <c r="M33" s="444">
        <v>4003</v>
      </c>
      <c r="N33" s="444">
        <f t="shared" si="5"/>
        <v>-143</v>
      </c>
      <c r="O33" s="444">
        <f t="shared" si="2"/>
        <v>-143000</v>
      </c>
      <c r="P33" s="451">
        <f t="shared" si="3"/>
        <v>-0.143</v>
      </c>
      <c r="Q33" s="740"/>
    </row>
    <row r="34" spans="1:17" s="730" customFormat="1" ht="21" customHeight="1">
      <c r="A34" s="349">
        <v>22</v>
      </c>
      <c r="B34" s="454" t="s">
        <v>382</v>
      </c>
      <c r="C34" s="434">
        <v>5128402</v>
      </c>
      <c r="D34" s="461" t="s">
        <v>12</v>
      </c>
      <c r="E34" s="424" t="s">
        <v>354</v>
      </c>
      <c r="F34" s="434">
        <v>1000</v>
      </c>
      <c r="G34" s="443">
        <v>321</v>
      </c>
      <c r="H34" s="444">
        <v>321</v>
      </c>
      <c r="I34" s="444">
        <f>G34-H34</f>
        <v>0</v>
      </c>
      <c r="J34" s="444">
        <f t="shared" si="0"/>
        <v>0</v>
      </c>
      <c r="K34" s="451">
        <f t="shared" si="1"/>
        <v>0</v>
      </c>
      <c r="L34" s="443">
        <v>8355</v>
      </c>
      <c r="M34" s="444">
        <v>8256</v>
      </c>
      <c r="N34" s="444">
        <f t="shared" si="5"/>
        <v>99</v>
      </c>
      <c r="O34" s="444">
        <f t="shared" si="2"/>
        <v>99000</v>
      </c>
      <c r="P34" s="451">
        <f t="shared" si="3"/>
        <v>0.099</v>
      </c>
      <c r="Q34" s="767"/>
    </row>
    <row r="35" spans="1:17" ht="15.75" customHeight="1">
      <c r="A35" s="349"/>
      <c r="B35" s="456" t="s">
        <v>34</v>
      </c>
      <c r="C35" s="434"/>
      <c r="D35" s="461"/>
      <c r="E35" s="424"/>
      <c r="F35" s="434"/>
      <c r="G35" s="440"/>
      <c r="H35" s="441"/>
      <c r="I35" s="441"/>
      <c r="J35" s="441"/>
      <c r="K35" s="442"/>
      <c r="L35" s="440"/>
      <c r="M35" s="441"/>
      <c r="N35" s="441"/>
      <c r="O35" s="441"/>
      <c r="P35" s="442"/>
      <c r="Q35" s="181"/>
    </row>
    <row r="36" spans="1:17" s="730" customFormat="1" ht="15.75" customHeight="1">
      <c r="A36" s="349">
        <v>23</v>
      </c>
      <c r="B36" s="454" t="s">
        <v>379</v>
      </c>
      <c r="C36" s="434">
        <v>4865057</v>
      </c>
      <c r="D36" s="461" t="s">
        <v>12</v>
      </c>
      <c r="E36" s="424" t="s">
        <v>354</v>
      </c>
      <c r="F36" s="434">
        <v>1000</v>
      </c>
      <c r="G36" s="443">
        <v>640005</v>
      </c>
      <c r="H36" s="444">
        <v>640005</v>
      </c>
      <c r="I36" s="444">
        <f t="shared" si="4"/>
        <v>0</v>
      </c>
      <c r="J36" s="444">
        <f t="shared" si="0"/>
        <v>0</v>
      </c>
      <c r="K36" s="451">
        <f t="shared" si="1"/>
        <v>0</v>
      </c>
      <c r="L36" s="443">
        <v>797826</v>
      </c>
      <c r="M36" s="444">
        <v>798123</v>
      </c>
      <c r="N36" s="444">
        <f>L36-M36</f>
        <v>-297</v>
      </c>
      <c r="O36" s="444">
        <f t="shared" si="2"/>
        <v>-297000</v>
      </c>
      <c r="P36" s="451">
        <f t="shared" si="3"/>
        <v>-0.297</v>
      </c>
      <c r="Q36" s="767"/>
    </row>
    <row r="37" spans="1:17" s="730" customFormat="1" ht="15.75" customHeight="1">
      <c r="A37" s="349">
        <v>24</v>
      </c>
      <c r="B37" s="454" t="s">
        <v>380</v>
      </c>
      <c r="C37" s="434">
        <v>4865058</v>
      </c>
      <c r="D37" s="461" t="s">
        <v>12</v>
      </c>
      <c r="E37" s="424" t="s">
        <v>354</v>
      </c>
      <c r="F37" s="434">
        <v>1000</v>
      </c>
      <c r="G37" s="443">
        <v>648467</v>
      </c>
      <c r="H37" s="444">
        <v>648467</v>
      </c>
      <c r="I37" s="444">
        <f t="shared" si="4"/>
        <v>0</v>
      </c>
      <c r="J37" s="444">
        <f t="shared" si="0"/>
        <v>0</v>
      </c>
      <c r="K37" s="451">
        <f t="shared" si="1"/>
        <v>0</v>
      </c>
      <c r="L37" s="443">
        <v>830890</v>
      </c>
      <c r="M37" s="444">
        <v>831385</v>
      </c>
      <c r="N37" s="444">
        <f>L37-M37</f>
        <v>-495</v>
      </c>
      <c r="O37" s="444">
        <f t="shared" si="2"/>
        <v>-495000</v>
      </c>
      <c r="P37" s="451">
        <f t="shared" si="3"/>
        <v>-0.495</v>
      </c>
      <c r="Q37" s="767"/>
    </row>
    <row r="38" spans="1:17" s="730" customFormat="1" ht="15.75" customHeight="1">
      <c r="A38" s="349">
        <v>25</v>
      </c>
      <c r="B38" s="454" t="s">
        <v>35</v>
      </c>
      <c r="C38" s="434">
        <v>4864902</v>
      </c>
      <c r="D38" s="461" t="s">
        <v>12</v>
      </c>
      <c r="E38" s="424" t="s">
        <v>354</v>
      </c>
      <c r="F38" s="434">
        <v>400</v>
      </c>
      <c r="G38" s="349">
        <v>1947</v>
      </c>
      <c r="H38" s="350">
        <v>1947</v>
      </c>
      <c r="I38" s="350">
        <f t="shared" si="4"/>
        <v>0</v>
      </c>
      <c r="J38" s="350">
        <f t="shared" si="0"/>
        <v>0</v>
      </c>
      <c r="K38" s="737">
        <f t="shared" si="1"/>
        <v>0</v>
      </c>
      <c r="L38" s="349">
        <v>55</v>
      </c>
      <c r="M38" s="350">
        <v>412</v>
      </c>
      <c r="N38" s="350">
        <f>L38-M38</f>
        <v>-357</v>
      </c>
      <c r="O38" s="350">
        <f t="shared" si="2"/>
        <v>-142800</v>
      </c>
      <c r="P38" s="737">
        <f t="shared" si="3"/>
        <v>-0.1428</v>
      </c>
      <c r="Q38" s="743"/>
    </row>
    <row r="39" spans="1:17" s="730" customFormat="1" ht="15.75" customHeight="1">
      <c r="A39" s="349">
        <v>26</v>
      </c>
      <c r="B39" s="454" t="s">
        <v>36</v>
      </c>
      <c r="C39" s="434">
        <v>5128405</v>
      </c>
      <c r="D39" s="461" t="s">
        <v>12</v>
      </c>
      <c r="E39" s="424" t="s">
        <v>354</v>
      </c>
      <c r="F39" s="434">
        <v>500</v>
      </c>
      <c r="G39" s="443">
        <v>2596</v>
      </c>
      <c r="H39" s="444">
        <v>2596</v>
      </c>
      <c r="I39" s="444">
        <f t="shared" si="4"/>
        <v>0</v>
      </c>
      <c r="J39" s="444">
        <f t="shared" si="0"/>
        <v>0</v>
      </c>
      <c r="K39" s="451">
        <f t="shared" si="1"/>
        <v>0</v>
      </c>
      <c r="L39" s="443">
        <v>3958</v>
      </c>
      <c r="M39" s="444">
        <v>3964</v>
      </c>
      <c r="N39" s="444">
        <f>L39-M39</f>
        <v>-6</v>
      </c>
      <c r="O39" s="444">
        <f t="shared" si="2"/>
        <v>-3000</v>
      </c>
      <c r="P39" s="451">
        <f t="shared" si="3"/>
        <v>-0.003</v>
      </c>
      <c r="Q39" s="740"/>
    </row>
    <row r="40" spans="1:17" ht="16.5" customHeight="1">
      <c r="A40" s="349"/>
      <c r="B40" s="455" t="s">
        <v>37</v>
      </c>
      <c r="C40" s="434"/>
      <c r="D40" s="462"/>
      <c r="E40" s="424"/>
      <c r="F40" s="434"/>
      <c r="G40" s="440"/>
      <c r="H40" s="441"/>
      <c r="I40" s="441"/>
      <c r="J40" s="441"/>
      <c r="K40" s="442"/>
      <c r="L40" s="440"/>
      <c r="M40" s="441"/>
      <c r="N40" s="441"/>
      <c r="O40" s="441"/>
      <c r="P40" s="442"/>
      <c r="Q40" s="181"/>
    </row>
    <row r="41" spans="1:17" ht="17.25" customHeight="1">
      <c r="A41" s="349">
        <v>27</v>
      </c>
      <c r="B41" s="454" t="s">
        <v>38</v>
      </c>
      <c r="C41" s="434">
        <v>4865054</v>
      </c>
      <c r="D41" s="461" t="s">
        <v>12</v>
      </c>
      <c r="E41" s="424" t="s">
        <v>354</v>
      </c>
      <c r="F41" s="434">
        <v>-1000</v>
      </c>
      <c r="G41" s="440">
        <v>15571</v>
      </c>
      <c r="H41" s="441">
        <v>15561</v>
      </c>
      <c r="I41" s="441">
        <f t="shared" si="4"/>
        <v>10</v>
      </c>
      <c r="J41" s="441">
        <f t="shared" si="0"/>
        <v>-10000</v>
      </c>
      <c r="K41" s="442">
        <f t="shared" si="1"/>
        <v>-0.01</v>
      </c>
      <c r="L41" s="440">
        <v>981140</v>
      </c>
      <c r="M41" s="513">
        <v>981243</v>
      </c>
      <c r="N41" s="441">
        <f>L41-M41</f>
        <v>-103</v>
      </c>
      <c r="O41" s="441">
        <f t="shared" si="2"/>
        <v>103000</v>
      </c>
      <c r="P41" s="442">
        <f t="shared" si="3"/>
        <v>0.103</v>
      </c>
      <c r="Q41" s="181"/>
    </row>
    <row r="42" spans="1:17" ht="17.25" customHeight="1">
      <c r="A42" s="349">
        <v>28</v>
      </c>
      <c r="B42" s="454" t="s">
        <v>16</v>
      </c>
      <c r="C42" s="434">
        <v>4865036</v>
      </c>
      <c r="D42" s="461" t="s">
        <v>12</v>
      </c>
      <c r="E42" s="424" t="s">
        <v>354</v>
      </c>
      <c r="F42" s="434">
        <v>-1000</v>
      </c>
      <c r="G42" s="349">
        <v>5964</v>
      </c>
      <c r="H42" s="441">
        <v>5949</v>
      </c>
      <c r="I42" s="350">
        <f>G42-H42</f>
        <v>15</v>
      </c>
      <c r="J42" s="350">
        <f t="shared" si="0"/>
        <v>-15000</v>
      </c>
      <c r="K42" s="737">
        <f t="shared" si="1"/>
        <v>-0.015</v>
      </c>
      <c r="L42" s="349">
        <v>999516</v>
      </c>
      <c r="M42" s="350">
        <v>999566</v>
      </c>
      <c r="N42" s="350">
        <f>L42-M42</f>
        <v>-50</v>
      </c>
      <c r="O42" s="350">
        <f t="shared" si="2"/>
        <v>50000</v>
      </c>
      <c r="P42" s="737">
        <f t="shared" si="3"/>
        <v>0.05</v>
      </c>
      <c r="Q42" s="734"/>
    </row>
    <row r="43" spans="1:17" ht="15.75" customHeight="1">
      <c r="A43" s="349"/>
      <c r="B43" s="455" t="s">
        <v>39</v>
      </c>
      <c r="C43" s="434"/>
      <c r="D43" s="462"/>
      <c r="E43" s="424"/>
      <c r="F43" s="434"/>
      <c r="G43" s="440"/>
      <c r="H43" s="441"/>
      <c r="I43" s="441"/>
      <c r="J43" s="441"/>
      <c r="K43" s="442"/>
      <c r="L43" s="440"/>
      <c r="M43" s="441"/>
      <c r="N43" s="441"/>
      <c r="O43" s="441"/>
      <c r="P43" s="442"/>
      <c r="Q43" s="181"/>
    </row>
    <row r="44" spans="1:17" ht="15.75" customHeight="1">
      <c r="A44" s="349">
        <v>29</v>
      </c>
      <c r="B44" s="454" t="s">
        <v>40</v>
      </c>
      <c r="C44" s="434">
        <v>4865056</v>
      </c>
      <c r="D44" s="461" t="s">
        <v>12</v>
      </c>
      <c r="E44" s="424" t="s">
        <v>354</v>
      </c>
      <c r="F44" s="434">
        <v>-1000</v>
      </c>
      <c r="G44" s="440">
        <v>996976</v>
      </c>
      <c r="H44" s="441">
        <v>996958</v>
      </c>
      <c r="I44" s="441">
        <f t="shared" si="4"/>
        <v>18</v>
      </c>
      <c r="J44" s="441">
        <f t="shared" si="0"/>
        <v>-18000</v>
      </c>
      <c r="K44" s="442">
        <f t="shared" si="1"/>
        <v>-0.018</v>
      </c>
      <c r="L44" s="440">
        <v>924319</v>
      </c>
      <c r="M44" s="441">
        <v>924865</v>
      </c>
      <c r="N44" s="441">
        <f>L44-M44</f>
        <v>-546</v>
      </c>
      <c r="O44" s="441">
        <f t="shared" si="2"/>
        <v>546000</v>
      </c>
      <c r="P44" s="442">
        <f t="shared" si="3"/>
        <v>0.546</v>
      </c>
      <c r="Q44" s="181"/>
    </row>
    <row r="45" spans="1:17" ht="15.75" customHeight="1">
      <c r="A45" s="349"/>
      <c r="B45" s="455" t="s">
        <v>390</v>
      </c>
      <c r="C45" s="434"/>
      <c r="D45" s="461"/>
      <c r="E45" s="424"/>
      <c r="F45" s="434"/>
      <c r="G45" s="440"/>
      <c r="H45" s="441"/>
      <c r="I45" s="441"/>
      <c r="J45" s="441"/>
      <c r="K45" s="442"/>
      <c r="L45" s="440"/>
      <c r="M45" s="441"/>
      <c r="N45" s="441"/>
      <c r="O45" s="441"/>
      <c r="P45" s="442"/>
      <c r="Q45" s="181"/>
    </row>
    <row r="46" spans="1:17" s="730" customFormat="1" ht="18.75" customHeight="1">
      <c r="A46" s="349">
        <v>30</v>
      </c>
      <c r="B46" s="454" t="s">
        <v>397</v>
      </c>
      <c r="C46" s="434">
        <v>4865049</v>
      </c>
      <c r="D46" s="461" t="s">
        <v>12</v>
      </c>
      <c r="E46" s="424" t="s">
        <v>354</v>
      </c>
      <c r="F46" s="434">
        <v>-1000</v>
      </c>
      <c r="G46" s="443">
        <v>3441</v>
      </c>
      <c r="H46" s="444">
        <v>3441</v>
      </c>
      <c r="I46" s="444">
        <f>G46-H46</f>
        <v>0</v>
      </c>
      <c r="J46" s="444">
        <f t="shared" si="0"/>
        <v>0</v>
      </c>
      <c r="K46" s="451">
        <f t="shared" si="1"/>
        <v>0</v>
      </c>
      <c r="L46" s="443">
        <v>999453</v>
      </c>
      <c r="M46" s="444">
        <v>999565</v>
      </c>
      <c r="N46" s="444">
        <f>L46-M46</f>
        <v>-112</v>
      </c>
      <c r="O46" s="444">
        <f t="shared" si="2"/>
        <v>112000</v>
      </c>
      <c r="P46" s="451">
        <f t="shared" si="3"/>
        <v>0.112</v>
      </c>
      <c r="Q46" s="768"/>
    </row>
    <row r="47" spans="1:17" ht="15.75" customHeight="1">
      <c r="A47" s="349">
        <v>31</v>
      </c>
      <c r="B47" s="454" t="s">
        <v>391</v>
      </c>
      <c r="C47" s="434">
        <v>4865022</v>
      </c>
      <c r="D47" s="461" t="s">
        <v>12</v>
      </c>
      <c r="E47" s="424" t="s">
        <v>354</v>
      </c>
      <c r="F47" s="434">
        <v>-1000</v>
      </c>
      <c r="G47" s="440">
        <v>56953</v>
      </c>
      <c r="H47" s="441">
        <v>56944</v>
      </c>
      <c r="I47" s="441">
        <f>G47-H47</f>
        <v>9</v>
      </c>
      <c r="J47" s="441">
        <f t="shared" si="0"/>
        <v>-9000</v>
      </c>
      <c r="K47" s="442">
        <f t="shared" si="1"/>
        <v>-0.009</v>
      </c>
      <c r="L47" s="440">
        <v>2218</v>
      </c>
      <c r="M47" s="441">
        <v>1618</v>
      </c>
      <c r="N47" s="441">
        <f>L47-M47</f>
        <v>600</v>
      </c>
      <c r="O47" s="441">
        <f t="shared" si="2"/>
        <v>-600000</v>
      </c>
      <c r="P47" s="442">
        <f t="shared" si="3"/>
        <v>-0.6</v>
      </c>
      <c r="Q47" s="578"/>
    </row>
    <row r="48" spans="1:17" ht="15.75" customHeight="1">
      <c r="A48" s="349"/>
      <c r="B48" s="456" t="s">
        <v>412</v>
      </c>
      <c r="C48" s="434"/>
      <c r="D48" s="461"/>
      <c r="E48" s="424"/>
      <c r="F48" s="434"/>
      <c r="G48" s="440"/>
      <c r="H48" s="441"/>
      <c r="I48" s="441"/>
      <c r="J48" s="441"/>
      <c r="K48" s="442"/>
      <c r="L48" s="440"/>
      <c r="M48" s="441"/>
      <c r="N48" s="441"/>
      <c r="O48" s="441"/>
      <c r="P48" s="442"/>
      <c r="Q48" s="578"/>
    </row>
    <row r="49" spans="1:17" ht="15.75" customHeight="1">
      <c r="A49" s="349">
        <v>32</v>
      </c>
      <c r="B49" s="454" t="s">
        <v>15</v>
      </c>
      <c r="C49" s="434">
        <v>5128463</v>
      </c>
      <c r="D49" s="461" t="s">
        <v>12</v>
      </c>
      <c r="E49" s="424" t="s">
        <v>354</v>
      </c>
      <c r="F49" s="434">
        <v>-1000</v>
      </c>
      <c r="G49" s="440">
        <v>227</v>
      </c>
      <c r="H49" s="513">
        <v>289</v>
      </c>
      <c r="I49" s="441">
        <f>G49-H49</f>
        <v>-62</v>
      </c>
      <c r="J49" s="441">
        <f>$F49*I49</f>
        <v>62000</v>
      </c>
      <c r="K49" s="442">
        <f>J49/1000000</f>
        <v>0.062</v>
      </c>
      <c r="L49" s="440">
        <v>998736</v>
      </c>
      <c r="M49" s="513">
        <v>998735</v>
      </c>
      <c r="N49" s="441">
        <f>L49-M49</f>
        <v>1</v>
      </c>
      <c r="O49" s="441">
        <f>$F49*N49</f>
        <v>-1000</v>
      </c>
      <c r="P49" s="442">
        <f>O49/1000000</f>
        <v>-0.001</v>
      </c>
      <c r="Q49" s="578"/>
    </row>
    <row r="50" spans="1:17" ht="22.5" customHeight="1">
      <c r="A50" s="349">
        <v>33</v>
      </c>
      <c r="B50" s="454" t="s">
        <v>16</v>
      </c>
      <c r="C50" s="434">
        <v>5128456</v>
      </c>
      <c r="D50" s="461" t="s">
        <v>12</v>
      </c>
      <c r="E50" s="424" t="s">
        <v>354</v>
      </c>
      <c r="F50" s="434">
        <v>-1000</v>
      </c>
      <c r="G50" s="443">
        <v>2438</v>
      </c>
      <c r="H50" s="350">
        <v>2438</v>
      </c>
      <c r="I50" s="444">
        <f>G50-H50</f>
        <v>0</v>
      </c>
      <c r="J50" s="444">
        <f>$F50*I50</f>
        <v>0</v>
      </c>
      <c r="K50" s="451">
        <f>J50/1000000</f>
        <v>0</v>
      </c>
      <c r="L50" s="443">
        <v>999995</v>
      </c>
      <c r="M50" s="350">
        <v>999995</v>
      </c>
      <c r="N50" s="444">
        <f>L50-M50</f>
        <v>0</v>
      </c>
      <c r="O50" s="444">
        <f>$F50*N50</f>
        <v>0</v>
      </c>
      <c r="P50" s="451">
        <f>O50/1000000</f>
        <v>0</v>
      </c>
      <c r="Q50" s="761"/>
    </row>
    <row r="51" spans="1:17" ht="17.25" customHeight="1">
      <c r="A51" s="349"/>
      <c r="B51" s="456" t="s">
        <v>416</v>
      </c>
      <c r="C51" s="434"/>
      <c r="D51" s="461"/>
      <c r="E51" s="424"/>
      <c r="F51" s="434"/>
      <c r="G51" s="443"/>
      <c r="H51" s="444"/>
      <c r="I51" s="444"/>
      <c r="J51" s="444"/>
      <c r="K51" s="451"/>
      <c r="L51" s="443"/>
      <c r="M51" s="444"/>
      <c r="N51" s="444"/>
      <c r="O51" s="444"/>
      <c r="P51" s="451"/>
      <c r="Q51" s="761"/>
    </row>
    <row r="52" spans="1:17" s="730" customFormat="1" ht="15.75" customHeight="1">
      <c r="A52" s="349">
        <v>34</v>
      </c>
      <c r="B52" s="769" t="s">
        <v>15</v>
      </c>
      <c r="C52" s="770">
        <v>4864903</v>
      </c>
      <c r="D52" s="771" t="s">
        <v>12</v>
      </c>
      <c r="E52" s="772" t="s">
        <v>354</v>
      </c>
      <c r="F52" s="770">
        <v>-1000</v>
      </c>
      <c r="G52" s="443">
        <v>999991</v>
      </c>
      <c r="H52" s="513">
        <v>1000006</v>
      </c>
      <c r="I52" s="444">
        <f>G52-H52</f>
        <v>-15</v>
      </c>
      <c r="J52" s="444">
        <f>$F52*I52</f>
        <v>15000</v>
      </c>
      <c r="K52" s="451">
        <f>J52/1000000</f>
        <v>0.015</v>
      </c>
      <c r="L52" s="443">
        <v>999999</v>
      </c>
      <c r="M52" s="513">
        <v>999999</v>
      </c>
      <c r="N52" s="444">
        <f>L52-M52</f>
        <v>0</v>
      </c>
      <c r="O52" s="444">
        <f>$F52*N52</f>
        <v>0</v>
      </c>
      <c r="P52" s="451">
        <f>O52/1000000</f>
        <v>0</v>
      </c>
      <c r="Q52" s="734"/>
    </row>
    <row r="53" spans="1:17" s="730" customFormat="1" ht="15" customHeight="1">
      <c r="A53" s="349">
        <v>35</v>
      </c>
      <c r="B53" s="769" t="s">
        <v>16</v>
      </c>
      <c r="C53" s="770">
        <v>4864946</v>
      </c>
      <c r="D53" s="771" t="s">
        <v>12</v>
      </c>
      <c r="E53" s="772" t="s">
        <v>354</v>
      </c>
      <c r="F53" s="770">
        <v>-1000</v>
      </c>
      <c r="G53" s="443">
        <v>999987</v>
      </c>
      <c r="H53" s="350">
        <v>999998</v>
      </c>
      <c r="I53" s="444">
        <f>G53-H53</f>
        <v>-11</v>
      </c>
      <c r="J53" s="444">
        <f>$F53*I53</f>
        <v>11000</v>
      </c>
      <c r="K53" s="451">
        <f>J53/1000000</f>
        <v>0.011</v>
      </c>
      <c r="L53" s="443">
        <v>1</v>
      </c>
      <c r="M53" s="350">
        <v>0</v>
      </c>
      <c r="N53" s="444">
        <f>L53-M53</f>
        <v>1</v>
      </c>
      <c r="O53" s="444">
        <f>$F53*N53</f>
        <v>-1000</v>
      </c>
      <c r="P53" s="451">
        <f>O53/1000000</f>
        <v>-0.001</v>
      </c>
      <c r="Q53" s="734"/>
    </row>
    <row r="54" spans="1:17" ht="15.75" customHeight="1">
      <c r="A54" s="349"/>
      <c r="B54" s="456" t="s">
        <v>389</v>
      </c>
      <c r="C54" s="434"/>
      <c r="D54" s="461"/>
      <c r="E54" s="424"/>
      <c r="F54" s="434"/>
      <c r="G54" s="440"/>
      <c r="H54" s="441"/>
      <c r="I54" s="441"/>
      <c r="J54" s="441"/>
      <c r="K54" s="442"/>
      <c r="L54" s="440"/>
      <c r="M54" s="441"/>
      <c r="N54" s="441"/>
      <c r="O54" s="441"/>
      <c r="P54" s="442"/>
      <c r="Q54" s="181"/>
    </row>
    <row r="55" spans="1:17" ht="15.75" customHeight="1">
      <c r="A55" s="349"/>
      <c r="B55" s="456" t="s">
        <v>45</v>
      </c>
      <c r="C55" s="434"/>
      <c r="D55" s="461"/>
      <c r="E55" s="424"/>
      <c r="F55" s="434"/>
      <c r="G55" s="440"/>
      <c r="H55" s="441"/>
      <c r="I55" s="441"/>
      <c r="J55" s="441"/>
      <c r="K55" s="442"/>
      <c r="L55" s="440"/>
      <c r="M55" s="441"/>
      <c r="N55" s="441"/>
      <c r="O55" s="441"/>
      <c r="P55" s="442"/>
      <c r="Q55" s="181"/>
    </row>
    <row r="56" spans="1:17" s="730" customFormat="1" ht="15.75" customHeight="1">
      <c r="A56" s="349">
        <v>36</v>
      </c>
      <c r="B56" s="454" t="s">
        <v>46</v>
      </c>
      <c r="C56" s="434">
        <v>4864843</v>
      </c>
      <c r="D56" s="461" t="s">
        <v>12</v>
      </c>
      <c r="E56" s="424" t="s">
        <v>354</v>
      </c>
      <c r="F56" s="434">
        <v>1000</v>
      </c>
      <c r="G56" s="443">
        <v>1764</v>
      </c>
      <c r="H56" s="444">
        <v>1764</v>
      </c>
      <c r="I56" s="444">
        <f t="shared" si="4"/>
        <v>0</v>
      </c>
      <c r="J56" s="444">
        <f t="shared" si="0"/>
        <v>0</v>
      </c>
      <c r="K56" s="451">
        <f t="shared" si="1"/>
        <v>0</v>
      </c>
      <c r="L56" s="443">
        <v>22295</v>
      </c>
      <c r="M56" s="444">
        <v>21905</v>
      </c>
      <c r="N56" s="444">
        <f>L56-M56</f>
        <v>390</v>
      </c>
      <c r="O56" s="444">
        <f t="shared" si="2"/>
        <v>390000</v>
      </c>
      <c r="P56" s="451">
        <f t="shared" si="3"/>
        <v>0.39</v>
      </c>
      <c r="Q56" s="740"/>
    </row>
    <row r="57" spans="1:17" s="730" customFormat="1" ht="15.75" customHeight="1" thickBot="1">
      <c r="A57" s="773">
        <v>37</v>
      </c>
      <c r="B57" s="774" t="s">
        <v>47</v>
      </c>
      <c r="C57" s="418">
        <v>4864844</v>
      </c>
      <c r="D57" s="463" t="s">
        <v>12</v>
      </c>
      <c r="E57" s="425" t="s">
        <v>354</v>
      </c>
      <c r="F57" s="418">
        <v>1000</v>
      </c>
      <c r="G57" s="443">
        <v>212</v>
      </c>
      <c r="H57" s="739">
        <v>212</v>
      </c>
      <c r="I57" s="739">
        <f t="shared" si="4"/>
        <v>0</v>
      </c>
      <c r="J57" s="739">
        <f t="shared" si="0"/>
        <v>0</v>
      </c>
      <c r="K57" s="775">
        <f t="shared" si="1"/>
        <v>0</v>
      </c>
      <c r="L57" s="443">
        <v>2376</v>
      </c>
      <c r="M57" s="739">
        <v>2101</v>
      </c>
      <c r="N57" s="739">
        <f>L57-M57</f>
        <v>275</v>
      </c>
      <c r="O57" s="739">
        <f t="shared" si="2"/>
        <v>275000</v>
      </c>
      <c r="P57" s="775">
        <f t="shared" si="3"/>
        <v>0.275</v>
      </c>
      <c r="Q57" s="776"/>
    </row>
    <row r="58" spans="1:17" ht="21.75" customHeight="1" thickBot="1" thickTop="1">
      <c r="A58" s="350"/>
      <c r="B58" s="460" t="s">
        <v>319</v>
      </c>
      <c r="C58" s="45"/>
      <c r="D58" s="462"/>
      <c r="E58" s="424"/>
      <c r="F58" s="45"/>
      <c r="G58" s="441"/>
      <c r="H58" s="441"/>
      <c r="I58" s="441"/>
      <c r="J58" s="441"/>
      <c r="K58" s="441"/>
      <c r="L58" s="441"/>
      <c r="M58" s="441"/>
      <c r="N58" s="441"/>
      <c r="O58" s="441"/>
      <c r="P58" s="441"/>
      <c r="Q58" s="217" t="str">
        <f>Q1</f>
        <v>JULY-2014</v>
      </c>
    </row>
    <row r="59" spans="1:17" ht="15.75" customHeight="1" thickTop="1">
      <c r="A59" s="348"/>
      <c r="B59" s="453" t="s">
        <v>48</v>
      </c>
      <c r="C59" s="415"/>
      <c r="D59" s="464"/>
      <c r="E59" s="464"/>
      <c r="F59" s="415"/>
      <c r="G59" s="449"/>
      <c r="H59" s="448"/>
      <c r="I59" s="448"/>
      <c r="J59" s="448"/>
      <c r="K59" s="450"/>
      <c r="L59" s="449"/>
      <c r="M59" s="448"/>
      <c r="N59" s="448"/>
      <c r="O59" s="448"/>
      <c r="P59" s="450"/>
      <c r="Q59" s="180"/>
    </row>
    <row r="60" spans="1:17" ht="15.75" customHeight="1">
      <c r="A60" s="349">
        <v>38</v>
      </c>
      <c r="B60" s="457" t="s">
        <v>85</v>
      </c>
      <c r="C60" s="434">
        <v>4865169</v>
      </c>
      <c r="D60" s="462" t="s">
        <v>12</v>
      </c>
      <c r="E60" s="424" t="s">
        <v>354</v>
      </c>
      <c r="F60" s="434">
        <v>1000</v>
      </c>
      <c r="G60" s="440">
        <v>1278</v>
      </c>
      <c r="H60" s="441">
        <v>1282</v>
      </c>
      <c r="I60" s="441">
        <f t="shared" si="4"/>
        <v>-4</v>
      </c>
      <c r="J60" s="441">
        <f t="shared" si="0"/>
        <v>-4000</v>
      </c>
      <c r="K60" s="442">
        <f t="shared" si="1"/>
        <v>-0.004</v>
      </c>
      <c r="L60" s="440">
        <v>61198</v>
      </c>
      <c r="M60" s="441">
        <v>61190</v>
      </c>
      <c r="N60" s="441">
        <f>L60-M60</f>
        <v>8</v>
      </c>
      <c r="O60" s="441">
        <f t="shared" si="2"/>
        <v>8000</v>
      </c>
      <c r="P60" s="442">
        <f t="shared" si="3"/>
        <v>0.008</v>
      </c>
      <c r="Q60" s="181"/>
    </row>
    <row r="61" spans="1:17" ht="15.75" customHeight="1">
      <c r="A61" s="349"/>
      <c r="B61" s="455" t="s">
        <v>316</v>
      </c>
      <c r="C61" s="434"/>
      <c r="D61" s="462"/>
      <c r="E61" s="424"/>
      <c r="F61" s="434"/>
      <c r="G61" s="443"/>
      <c r="H61" s="444"/>
      <c r="I61" s="441"/>
      <c r="J61" s="441"/>
      <c r="K61" s="442"/>
      <c r="L61" s="443"/>
      <c r="M61" s="441"/>
      <c r="N61" s="441"/>
      <c r="O61" s="441"/>
      <c r="P61" s="442"/>
      <c r="Q61" s="181"/>
    </row>
    <row r="62" spans="1:17" s="730" customFormat="1" ht="15.75" customHeight="1">
      <c r="A62" s="349">
        <v>39</v>
      </c>
      <c r="B62" s="454" t="s">
        <v>315</v>
      </c>
      <c r="C62" s="434">
        <v>4864824</v>
      </c>
      <c r="D62" s="462" t="s">
        <v>12</v>
      </c>
      <c r="E62" s="424" t="s">
        <v>354</v>
      </c>
      <c r="F62" s="434">
        <v>100</v>
      </c>
      <c r="G62" s="443">
        <v>2173</v>
      </c>
      <c r="H62" s="444">
        <v>2172</v>
      </c>
      <c r="I62" s="444">
        <f t="shared" si="4"/>
        <v>1</v>
      </c>
      <c r="J62" s="444">
        <f t="shared" si="0"/>
        <v>100</v>
      </c>
      <c r="K62" s="451">
        <f t="shared" si="1"/>
        <v>0.0001</v>
      </c>
      <c r="L62" s="443">
        <v>78022</v>
      </c>
      <c r="M62" s="444">
        <v>78553</v>
      </c>
      <c r="N62" s="444">
        <f>L62-M62</f>
        <v>-531</v>
      </c>
      <c r="O62" s="444">
        <f t="shared" si="2"/>
        <v>-53100</v>
      </c>
      <c r="P62" s="451">
        <f t="shared" si="3"/>
        <v>-0.0531</v>
      </c>
      <c r="Q62" s="740" t="s">
        <v>426</v>
      </c>
    </row>
    <row r="63" spans="1:17" ht="15.75" customHeight="1">
      <c r="A63" s="349"/>
      <c r="B63" s="454"/>
      <c r="C63" s="434"/>
      <c r="D63" s="461"/>
      <c r="E63" s="424"/>
      <c r="F63" s="434"/>
      <c r="G63" s="440"/>
      <c r="H63" s="441"/>
      <c r="I63" s="441"/>
      <c r="J63" s="441"/>
      <c r="K63" s="442">
        <v>0.0242</v>
      </c>
      <c r="L63" s="440"/>
      <c r="M63" s="441"/>
      <c r="N63" s="441"/>
      <c r="O63" s="441"/>
      <c r="P63" s="451">
        <v>-0.0205</v>
      </c>
      <c r="Q63" s="740" t="s">
        <v>425</v>
      </c>
    </row>
    <row r="64" spans="1:17" ht="15.75" customHeight="1">
      <c r="A64" s="349"/>
      <c r="B64" s="378" t="s">
        <v>54</v>
      </c>
      <c r="C64" s="435"/>
      <c r="D64" s="465"/>
      <c r="E64" s="465"/>
      <c r="F64" s="435"/>
      <c r="G64" s="440"/>
      <c r="H64" s="441"/>
      <c r="I64" s="441"/>
      <c r="J64" s="441"/>
      <c r="K64" s="442"/>
      <c r="L64" s="440"/>
      <c r="M64" s="441"/>
      <c r="N64" s="441"/>
      <c r="O64" s="441"/>
      <c r="P64" s="442"/>
      <c r="Q64" s="181"/>
    </row>
    <row r="65" spans="1:17" ht="15.75" customHeight="1">
      <c r="A65" s="349">
        <v>40</v>
      </c>
      <c r="B65" s="458" t="s">
        <v>55</v>
      </c>
      <c r="C65" s="435">
        <v>4865090</v>
      </c>
      <c r="D65" s="466" t="s">
        <v>12</v>
      </c>
      <c r="E65" s="424" t="s">
        <v>354</v>
      </c>
      <c r="F65" s="435">
        <v>100</v>
      </c>
      <c r="G65" s="440">
        <v>9412</v>
      </c>
      <c r="H65" s="441">
        <v>9424</v>
      </c>
      <c r="I65" s="441">
        <f>G65-H65</f>
        <v>-12</v>
      </c>
      <c r="J65" s="441">
        <f>$F65*I65</f>
        <v>-1200</v>
      </c>
      <c r="K65" s="442">
        <f>J65/1000000</f>
        <v>-0.0012</v>
      </c>
      <c r="L65" s="440">
        <v>28965</v>
      </c>
      <c r="M65" s="441">
        <v>29048</v>
      </c>
      <c r="N65" s="441">
        <f>L65-M65</f>
        <v>-83</v>
      </c>
      <c r="O65" s="441">
        <f>$F65*N65</f>
        <v>-8300</v>
      </c>
      <c r="P65" s="442">
        <f>O65/1000000</f>
        <v>-0.0083</v>
      </c>
      <c r="Q65" s="539"/>
    </row>
    <row r="66" spans="1:17" ht="15.75" customHeight="1">
      <c r="A66" s="349">
        <v>41</v>
      </c>
      <c r="B66" s="458" t="s">
        <v>56</v>
      </c>
      <c r="C66" s="435">
        <v>4902519</v>
      </c>
      <c r="D66" s="466" t="s">
        <v>12</v>
      </c>
      <c r="E66" s="424" t="s">
        <v>354</v>
      </c>
      <c r="F66" s="435">
        <v>100</v>
      </c>
      <c r="G66" s="440">
        <v>10928</v>
      </c>
      <c r="H66" s="441">
        <v>10882</v>
      </c>
      <c r="I66" s="441">
        <f>G66-H66</f>
        <v>46</v>
      </c>
      <c r="J66" s="441">
        <f>$F66*I66</f>
        <v>4600</v>
      </c>
      <c r="K66" s="442">
        <f>J66/1000000</f>
        <v>0.0046</v>
      </c>
      <c r="L66" s="440">
        <v>55609</v>
      </c>
      <c r="M66" s="441">
        <v>54688</v>
      </c>
      <c r="N66" s="441">
        <f>L66-M66</f>
        <v>921</v>
      </c>
      <c r="O66" s="441">
        <f>$F66*N66</f>
        <v>92100</v>
      </c>
      <c r="P66" s="442">
        <f>O66/1000000</f>
        <v>0.0921</v>
      </c>
      <c r="Q66" s="181"/>
    </row>
    <row r="67" spans="1:17" ht="15.75" customHeight="1">
      <c r="A67" s="349">
        <v>42</v>
      </c>
      <c r="B67" s="458" t="s">
        <v>57</v>
      </c>
      <c r="C67" s="435">
        <v>4902520</v>
      </c>
      <c r="D67" s="466" t="s">
        <v>12</v>
      </c>
      <c r="E67" s="424" t="s">
        <v>354</v>
      </c>
      <c r="F67" s="435">
        <v>100</v>
      </c>
      <c r="G67" s="440">
        <v>17141</v>
      </c>
      <c r="H67" s="441">
        <v>16995</v>
      </c>
      <c r="I67" s="441">
        <f>G67-H67</f>
        <v>146</v>
      </c>
      <c r="J67" s="441">
        <f>$F67*I67</f>
        <v>14600</v>
      </c>
      <c r="K67" s="442">
        <f>J67/1000000</f>
        <v>0.0146</v>
      </c>
      <c r="L67" s="440">
        <v>58119</v>
      </c>
      <c r="M67" s="441">
        <v>57494</v>
      </c>
      <c r="N67" s="441">
        <f>L67-M67</f>
        <v>625</v>
      </c>
      <c r="O67" s="441">
        <f>$F67*N67</f>
        <v>62500</v>
      </c>
      <c r="P67" s="442">
        <f>O67/1000000</f>
        <v>0.0625</v>
      </c>
      <c r="Q67" s="181"/>
    </row>
    <row r="68" spans="1:17" ht="15.75" customHeight="1">
      <c r="A68" s="349"/>
      <c r="B68" s="378" t="s">
        <v>58</v>
      </c>
      <c r="C68" s="435"/>
      <c r="D68" s="465"/>
      <c r="E68" s="465"/>
      <c r="F68" s="435"/>
      <c r="G68" s="440"/>
      <c r="H68" s="441"/>
      <c r="I68" s="441"/>
      <c r="J68" s="441"/>
      <c r="K68" s="442"/>
      <c r="L68" s="440"/>
      <c r="M68" s="441"/>
      <c r="N68" s="441"/>
      <c r="O68" s="441"/>
      <c r="P68" s="442"/>
      <c r="Q68" s="181"/>
    </row>
    <row r="69" spans="1:17" s="730" customFormat="1" ht="15.75" customHeight="1">
      <c r="A69" s="349">
        <v>43</v>
      </c>
      <c r="B69" s="458" t="s">
        <v>59</v>
      </c>
      <c r="C69" s="435">
        <v>4902521</v>
      </c>
      <c r="D69" s="466" t="s">
        <v>12</v>
      </c>
      <c r="E69" s="424" t="s">
        <v>354</v>
      </c>
      <c r="F69" s="435">
        <v>100</v>
      </c>
      <c r="G69" s="350">
        <v>43026</v>
      </c>
      <c r="H69" s="350">
        <v>43026</v>
      </c>
      <c r="I69" s="444">
        <f aca="true" t="shared" si="6" ref="I69:I76">G69-H69</f>
        <v>0</v>
      </c>
      <c r="J69" s="444">
        <f aca="true" t="shared" si="7" ref="J69:J76">$F69*I69</f>
        <v>0</v>
      </c>
      <c r="K69" s="451">
        <f aca="true" t="shared" si="8" ref="K69:K76">J69/1000000</f>
        <v>0</v>
      </c>
      <c r="L69" s="350">
        <v>43026</v>
      </c>
      <c r="M69" s="350">
        <v>43026</v>
      </c>
      <c r="N69" s="444">
        <f aca="true" t="shared" si="9" ref="N69:N76">L69-M69</f>
        <v>0</v>
      </c>
      <c r="O69" s="444">
        <f aca="true" t="shared" si="10" ref="O69:O76">$F69*N69</f>
        <v>0</v>
      </c>
      <c r="P69" s="451">
        <f aca="true" t="shared" si="11" ref="P69:P76">O69/1000000</f>
        <v>0</v>
      </c>
      <c r="Q69" s="740" t="s">
        <v>426</v>
      </c>
    </row>
    <row r="70" spans="1:17" s="730" customFormat="1" ht="15.75" customHeight="1">
      <c r="A70" s="349"/>
      <c r="B70" s="458"/>
      <c r="C70" s="435"/>
      <c r="D70" s="466"/>
      <c r="E70" s="424"/>
      <c r="F70" s="435"/>
      <c r="G70" s="443"/>
      <c r="H70" s="350"/>
      <c r="I70" s="444"/>
      <c r="J70" s="444"/>
      <c r="K70" s="737">
        <v>0.0022</v>
      </c>
      <c r="L70" s="443"/>
      <c r="M70" s="350"/>
      <c r="N70" s="444"/>
      <c r="O70" s="444"/>
      <c r="P70" s="451">
        <v>0.1181</v>
      </c>
      <c r="Q70" s="740" t="s">
        <v>425</v>
      </c>
    </row>
    <row r="71" spans="1:17" s="730" customFormat="1" ht="15.75" customHeight="1">
      <c r="A71" s="349">
        <v>44</v>
      </c>
      <c r="B71" s="458" t="s">
        <v>60</v>
      </c>
      <c r="C71" s="435">
        <v>4902522</v>
      </c>
      <c r="D71" s="466" t="s">
        <v>12</v>
      </c>
      <c r="E71" s="424" t="s">
        <v>354</v>
      </c>
      <c r="F71" s="435">
        <v>100</v>
      </c>
      <c r="G71" s="443">
        <v>840</v>
      </c>
      <c r="H71" s="444">
        <v>840</v>
      </c>
      <c r="I71" s="444">
        <f t="shared" si="6"/>
        <v>0</v>
      </c>
      <c r="J71" s="444">
        <f t="shared" si="7"/>
        <v>0</v>
      </c>
      <c r="K71" s="451">
        <f t="shared" si="8"/>
        <v>0</v>
      </c>
      <c r="L71" s="443">
        <v>185</v>
      </c>
      <c r="M71" s="444">
        <v>185</v>
      </c>
      <c r="N71" s="444">
        <f t="shared" si="9"/>
        <v>0</v>
      </c>
      <c r="O71" s="444">
        <f t="shared" si="10"/>
        <v>0</v>
      </c>
      <c r="P71" s="451">
        <f t="shared" si="11"/>
        <v>0</v>
      </c>
      <c r="Q71" s="740"/>
    </row>
    <row r="72" spans="1:17" s="730" customFormat="1" ht="15.75" customHeight="1">
      <c r="A72" s="349">
        <v>45</v>
      </c>
      <c r="B72" s="458" t="s">
        <v>61</v>
      </c>
      <c r="C72" s="435">
        <v>4902523</v>
      </c>
      <c r="D72" s="466" t="s">
        <v>12</v>
      </c>
      <c r="E72" s="424" t="s">
        <v>354</v>
      </c>
      <c r="F72" s="435">
        <v>100</v>
      </c>
      <c r="G72" s="443">
        <v>999815</v>
      </c>
      <c r="H72" s="444">
        <v>999815</v>
      </c>
      <c r="I72" s="444">
        <f t="shared" si="6"/>
        <v>0</v>
      </c>
      <c r="J72" s="444">
        <f t="shared" si="7"/>
        <v>0</v>
      </c>
      <c r="K72" s="451">
        <f t="shared" si="8"/>
        <v>0</v>
      </c>
      <c r="L72" s="443">
        <v>999943</v>
      </c>
      <c r="M72" s="444">
        <v>999943</v>
      </c>
      <c r="N72" s="444">
        <f t="shared" si="9"/>
        <v>0</v>
      </c>
      <c r="O72" s="444">
        <f t="shared" si="10"/>
        <v>0</v>
      </c>
      <c r="P72" s="451">
        <f t="shared" si="11"/>
        <v>0</v>
      </c>
      <c r="Q72" s="740"/>
    </row>
    <row r="73" spans="1:17" s="730" customFormat="1" ht="15.75" customHeight="1">
      <c r="A73" s="349">
        <v>46</v>
      </c>
      <c r="B73" s="777" t="s">
        <v>62</v>
      </c>
      <c r="C73" s="778">
        <v>4902547</v>
      </c>
      <c r="D73" s="779" t="s">
        <v>12</v>
      </c>
      <c r="E73" s="772" t="s">
        <v>354</v>
      </c>
      <c r="F73" s="778">
        <v>100</v>
      </c>
      <c r="G73" s="780">
        <v>5885</v>
      </c>
      <c r="H73" s="781">
        <v>5885</v>
      </c>
      <c r="I73" s="781">
        <f>G73-H73</f>
        <v>0</v>
      </c>
      <c r="J73" s="781">
        <f>$F73*I73</f>
        <v>0</v>
      </c>
      <c r="K73" s="782">
        <f>J73/1000000</f>
        <v>0</v>
      </c>
      <c r="L73" s="780">
        <v>8891</v>
      </c>
      <c r="M73" s="781">
        <v>8891</v>
      </c>
      <c r="N73" s="781">
        <f>L73-M73</f>
        <v>0</v>
      </c>
      <c r="O73" s="781">
        <f>$F73*N73</f>
        <v>0</v>
      </c>
      <c r="P73" s="782">
        <f>O73/1000000</f>
        <v>0</v>
      </c>
      <c r="Q73" s="740"/>
    </row>
    <row r="74" spans="1:17" s="730" customFormat="1" ht="15.75" customHeight="1">
      <c r="A74" s="349">
        <v>47</v>
      </c>
      <c r="B74" s="458" t="s">
        <v>63</v>
      </c>
      <c r="C74" s="435">
        <v>4902605</v>
      </c>
      <c r="D74" s="466" t="s">
        <v>12</v>
      </c>
      <c r="E74" s="424" t="s">
        <v>354</v>
      </c>
      <c r="F74" s="741">
        <v>1333.33</v>
      </c>
      <c r="G74" s="443">
        <v>0</v>
      </c>
      <c r="H74" s="444">
        <v>0</v>
      </c>
      <c r="I74" s="444">
        <f t="shared" si="6"/>
        <v>0</v>
      </c>
      <c r="J74" s="444">
        <f t="shared" si="7"/>
        <v>0</v>
      </c>
      <c r="K74" s="451">
        <f t="shared" si="8"/>
        <v>0</v>
      </c>
      <c r="L74" s="443">
        <v>0</v>
      </c>
      <c r="M74" s="444">
        <v>0</v>
      </c>
      <c r="N74" s="444">
        <f t="shared" si="9"/>
        <v>0</v>
      </c>
      <c r="O74" s="444">
        <f t="shared" si="10"/>
        <v>0</v>
      </c>
      <c r="P74" s="451">
        <f t="shared" si="11"/>
        <v>0</v>
      </c>
      <c r="Q74" s="743"/>
    </row>
    <row r="75" spans="1:17" ht="15.75" customHeight="1">
      <c r="A75" s="349">
        <v>48</v>
      </c>
      <c r="B75" s="458" t="s">
        <v>64</v>
      </c>
      <c r="C75" s="435">
        <v>4902526</v>
      </c>
      <c r="D75" s="466" t="s">
        <v>12</v>
      </c>
      <c r="E75" s="424" t="s">
        <v>354</v>
      </c>
      <c r="F75" s="435">
        <v>100</v>
      </c>
      <c r="G75" s="440">
        <v>17503</v>
      </c>
      <c r="H75" s="441">
        <v>17428</v>
      </c>
      <c r="I75" s="441">
        <f t="shared" si="6"/>
        <v>75</v>
      </c>
      <c r="J75" s="441">
        <f t="shared" si="7"/>
        <v>7500</v>
      </c>
      <c r="K75" s="442">
        <f t="shared" si="8"/>
        <v>0.0075</v>
      </c>
      <c r="L75" s="440">
        <v>18617</v>
      </c>
      <c r="M75" s="441">
        <v>18480</v>
      </c>
      <c r="N75" s="441">
        <f t="shared" si="9"/>
        <v>137</v>
      </c>
      <c r="O75" s="441">
        <f t="shared" si="10"/>
        <v>13700</v>
      </c>
      <c r="P75" s="442">
        <f t="shared" si="11"/>
        <v>0.0137</v>
      </c>
      <c r="Q75" s="181"/>
    </row>
    <row r="76" spans="1:17" s="730" customFormat="1" ht="15.75" customHeight="1">
      <c r="A76" s="349">
        <v>49</v>
      </c>
      <c r="B76" s="458" t="s">
        <v>65</v>
      </c>
      <c r="C76" s="435">
        <v>4902529</v>
      </c>
      <c r="D76" s="466" t="s">
        <v>12</v>
      </c>
      <c r="E76" s="424" t="s">
        <v>354</v>
      </c>
      <c r="F76" s="741">
        <v>44.44</v>
      </c>
      <c r="G76" s="443">
        <v>998207</v>
      </c>
      <c r="H76" s="444">
        <v>998213</v>
      </c>
      <c r="I76" s="444">
        <f t="shared" si="6"/>
        <v>-6</v>
      </c>
      <c r="J76" s="444">
        <f t="shared" si="7"/>
        <v>-266.64</v>
      </c>
      <c r="K76" s="451">
        <f t="shared" si="8"/>
        <v>-0.00026664</v>
      </c>
      <c r="L76" s="443">
        <v>287</v>
      </c>
      <c r="M76" s="444">
        <v>293</v>
      </c>
      <c r="N76" s="444">
        <f t="shared" si="9"/>
        <v>-6</v>
      </c>
      <c r="O76" s="444">
        <f t="shared" si="10"/>
        <v>-266.64</v>
      </c>
      <c r="P76" s="451">
        <f t="shared" si="11"/>
        <v>-0.00026664</v>
      </c>
      <c r="Q76" s="743"/>
    </row>
    <row r="77" spans="1:17" ht="15.75" customHeight="1">
      <c r="A77" s="349"/>
      <c r="B77" s="378" t="s">
        <v>66</v>
      </c>
      <c r="C77" s="435"/>
      <c r="D77" s="465"/>
      <c r="E77" s="465"/>
      <c r="F77" s="435"/>
      <c r="G77" s="440"/>
      <c r="H77" s="441"/>
      <c r="I77" s="441"/>
      <c r="J77" s="441"/>
      <c r="K77" s="442"/>
      <c r="L77" s="440"/>
      <c r="M77" s="441"/>
      <c r="N77" s="441"/>
      <c r="O77" s="441"/>
      <c r="P77" s="442"/>
      <c r="Q77" s="181"/>
    </row>
    <row r="78" spans="1:17" ht="15.75" customHeight="1">
      <c r="A78" s="349">
        <v>50</v>
      </c>
      <c r="B78" s="458" t="s">
        <v>67</v>
      </c>
      <c r="C78" s="435">
        <v>4865091</v>
      </c>
      <c r="D78" s="466" t="s">
        <v>12</v>
      </c>
      <c r="E78" s="424" t="s">
        <v>354</v>
      </c>
      <c r="F78" s="435">
        <v>500</v>
      </c>
      <c r="G78" s="440">
        <v>5629</v>
      </c>
      <c r="H78" s="441">
        <v>5629</v>
      </c>
      <c r="I78" s="441">
        <f>G78-H78</f>
        <v>0</v>
      </c>
      <c r="J78" s="441">
        <f>$F78*I78</f>
        <v>0</v>
      </c>
      <c r="K78" s="442">
        <f>J78/1000000</f>
        <v>0</v>
      </c>
      <c r="L78" s="440">
        <v>30462</v>
      </c>
      <c r="M78" s="441">
        <v>29995</v>
      </c>
      <c r="N78" s="441">
        <f>L78-M78</f>
        <v>467</v>
      </c>
      <c r="O78" s="441">
        <f>$F78*N78</f>
        <v>233500</v>
      </c>
      <c r="P78" s="442">
        <f>O78/1000000</f>
        <v>0.2335</v>
      </c>
      <c r="Q78" s="571"/>
    </row>
    <row r="79" spans="1:17" ht="15.75" customHeight="1">
      <c r="A79" s="349">
        <v>51</v>
      </c>
      <c r="B79" s="458" t="s">
        <v>68</v>
      </c>
      <c r="C79" s="435">
        <v>4902530</v>
      </c>
      <c r="D79" s="466" t="s">
        <v>12</v>
      </c>
      <c r="E79" s="424" t="s">
        <v>354</v>
      </c>
      <c r="F79" s="435">
        <v>500</v>
      </c>
      <c r="G79" s="440">
        <v>3786</v>
      </c>
      <c r="H79" s="441">
        <v>3786</v>
      </c>
      <c r="I79" s="441">
        <f>G79-H79</f>
        <v>0</v>
      </c>
      <c r="J79" s="441">
        <f>$F79*I79</f>
        <v>0</v>
      </c>
      <c r="K79" s="442">
        <f>J79/1000000</f>
        <v>0</v>
      </c>
      <c r="L79" s="440">
        <v>28190</v>
      </c>
      <c r="M79" s="441">
        <v>27632</v>
      </c>
      <c r="N79" s="441">
        <f>L79-M79</f>
        <v>558</v>
      </c>
      <c r="O79" s="441">
        <f>$F79*N79</f>
        <v>279000</v>
      </c>
      <c r="P79" s="442">
        <f>O79/1000000</f>
        <v>0.279</v>
      </c>
      <c r="Q79" s="181"/>
    </row>
    <row r="80" spans="1:17" ht="15.75" customHeight="1">
      <c r="A80" s="349">
        <v>52</v>
      </c>
      <c r="B80" s="458" t="s">
        <v>69</v>
      </c>
      <c r="C80" s="435">
        <v>4902531</v>
      </c>
      <c r="D80" s="466" t="s">
        <v>12</v>
      </c>
      <c r="E80" s="424" t="s">
        <v>354</v>
      </c>
      <c r="F80" s="435">
        <v>500</v>
      </c>
      <c r="G80" s="440">
        <v>6063</v>
      </c>
      <c r="H80" s="441">
        <v>6037</v>
      </c>
      <c r="I80" s="441">
        <f>G80-H80</f>
        <v>26</v>
      </c>
      <c r="J80" s="441">
        <f>$F80*I80</f>
        <v>13000</v>
      </c>
      <c r="K80" s="442">
        <f>J80/1000000</f>
        <v>0.013</v>
      </c>
      <c r="L80" s="440">
        <v>14818</v>
      </c>
      <c r="M80" s="441">
        <v>14710</v>
      </c>
      <c r="N80" s="441">
        <f>L80-M80</f>
        <v>108</v>
      </c>
      <c r="O80" s="441">
        <f>$F80*N80</f>
        <v>54000</v>
      </c>
      <c r="P80" s="442">
        <f>O80/1000000</f>
        <v>0.054</v>
      </c>
      <c r="Q80" s="181"/>
    </row>
    <row r="81" spans="1:17" ht="15.75" customHeight="1">
      <c r="A81" s="349">
        <v>53</v>
      </c>
      <c r="B81" s="458" t="s">
        <v>70</v>
      </c>
      <c r="C81" s="435">
        <v>4865072</v>
      </c>
      <c r="D81" s="466" t="s">
        <v>12</v>
      </c>
      <c r="E81" s="424" t="s">
        <v>354</v>
      </c>
      <c r="F81" s="741">
        <v>666.6666666666666</v>
      </c>
      <c r="G81" s="443">
        <v>1048</v>
      </c>
      <c r="H81" s="444">
        <v>1032</v>
      </c>
      <c r="I81" s="444">
        <f>G81-H81</f>
        <v>16</v>
      </c>
      <c r="J81" s="444">
        <f>$F81*I81</f>
        <v>10666.666666666666</v>
      </c>
      <c r="K81" s="451">
        <f>J81/1000000</f>
        <v>0.010666666666666666</v>
      </c>
      <c r="L81" s="443">
        <v>848</v>
      </c>
      <c r="M81" s="444">
        <v>754</v>
      </c>
      <c r="N81" s="444">
        <f>L81-M81</f>
        <v>94</v>
      </c>
      <c r="O81" s="444">
        <f>$F81*N81</f>
        <v>62666.666666666664</v>
      </c>
      <c r="P81" s="451">
        <f>O81/1000000</f>
        <v>0.06266666666666666</v>
      </c>
      <c r="Q81" s="740"/>
    </row>
    <row r="82" spans="1:17" ht="15.75" customHeight="1">
      <c r="A82" s="349"/>
      <c r="B82" s="378" t="s">
        <v>72</v>
      </c>
      <c r="C82" s="435"/>
      <c r="D82" s="465"/>
      <c r="E82" s="465"/>
      <c r="F82" s="435"/>
      <c r="G82" s="440"/>
      <c r="H82" s="441"/>
      <c r="I82" s="441"/>
      <c r="J82" s="441"/>
      <c r="K82" s="442"/>
      <c r="L82" s="440"/>
      <c r="M82" s="441"/>
      <c r="N82" s="441"/>
      <c r="O82" s="441"/>
      <c r="P82" s="442"/>
      <c r="Q82" s="181"/>
    </row>
    <row r="83" spans="1:17" ht="15.75" customHeight="1">
      <c r="A83" s="349">
        <v>54</v>
      </c>
      <c r="B83" s="458" t="s">
        <v>65</v>
      </c>
      <c r="C83" s="435">
        <v>4902535</v>
      </c>
      <c r="D83" s="466" t="s">
        <v>12</v>
      </c>
      <c r="E83" s="424" t="s">
        <v>354</v>
      </c>
      <c r="F83" s="435">
        <v>100</v>
      </c>
      <c r="G83" s="440">
        <v>993037</v>
      </c>
      <c r="H83" s="441">
        <v>993037</v>
      </c>
      <c r="I83" s="441">
        <f aca="true" t="shared" si="12" ref="I83:I88">G83-H83</f>
        <v>0</v>
      </c>
      <c r="J83" s="441">
        <f aca="true" t="shared" si="13" ref="J83:J88">$F83*I83</f>
        <v>0</v>
      </c>
      <c r="K83" s="442">
        <f aca="true" t="shared" si="14" ref="K83:K88">J83/1000000</f>
        <v>0</v>
      </c>
      <c r="L83" s="440">
        <v>5873</v>
      </c>
      <c r="M83" s="441">
        <v>5873</v>
      </c>
      <c r="N83" s="441">
        <f aca="true" t="shared" si="15" ref="N83:N88">L83-M83</f>
        <v>0</v>
      </c>
      <c r="O83" s="441">
        <f aca="true" t="shared" si="16" ref="O83:O88">$F83*N83</f>
        <v>0</v>
      </c>
      <c r="P83" s="442">
        <f aca="true" t="shared" si="17" ref="P83:P88">O83/1000000</f>
        <v>0</v>
      </c>
      <c r="Q83" s="181"/>
    </row>
    <row r="84" spans="1:17" ht="15.75" customHeight="1">
      <c r="A84" s="349">
        <v>55</v>
      </c>
      <c r="B84" s="458" t="s">
        <v>73</v>
      </c>
      <c r="C84" s="435">
        <v>4902536</v>
      </c>
      <c r="D84" s="466" t="s">
        <v>12</v>
      </c>
      <c r="E84" s="424" t="s">
        <v>354</v>
      </c>
      <c r="F84" s="435">
        <v>100</v>
      </c>
      <c r="G84" s="440">
        <v>7788</v>
      </c>
      <c r="H84" s="441">
        <v>7788</v>
      </c>
      <c r="I84" s="441">
        <f t="shared" si="12"/>
        <v>0</v>
      </c>
      <c r="J84" s="441">
        <f t="shared" si="13"/>
        <v>0</v>
      </c>
      <c r="K84" s="442">
        <f t="shared" si="14"/>
        <v>0</v>
      </c>
      <c r="L84" s="440">
        <v>15293</v>
      </c>
      <c r="M84" s="441">
        <v>15304</v>
      </c>
      <c r="N84" s="441">
        <f t="shared" si="15"/>
        <v>-11</v>
      </c>
      <c r="O84" s="441">
        <f t="shared" si="16"/>
        <v>-1100</v>
      </c>
      <c r="P84" s="442">
        <f t="shared" si="17"/>
        <v>-0.0011</v>
      </c>
      <c r="Q84" s="181"/>
    </row>
    <row r="85" spans="1:17" ht="15.75" customHeight="1">
      <c r="A85" s="349">
        <v>56</v>
      </c>
      <c r="B85" s="458" t="s">
        <v>86</v>
      </c>
      <c r="C85" s="435">
        <v>4902537</v>
      </c>
      <c r="D85" s="466" t="s">
        <v>12</v>
      </c>
      <c r="E85" s="424" t="s">
        <v>354</v>
      </c>
      <c r="F85" s="435">
        <v>100</v>
      </c>
      <c r="G85" s="440">
        <v>23529</v>
      </c>
      <c r="H85" s="441">
        <v>23520</v>
      </c>
      <c r="I85" s="441">
        <f t="shared" si="12"/>
        <v>9</v>
      </c>
      <c r="J85" s="441">
        <f t="shared" si="13"/>
        <v>900</v>
      </c>
      <c r="K85" s="442">
        <f t="shared" si="14"/>
        <v>0.0009</v>
      </c>
      <c r="L85" s="440">
        <v>56117</v>
      </c>
      <c r="M85" s="441">
        <v>55607</v>
      </c>
      <c r="N85" s="441">
        <f t="shared" si="15"/>
        <v>510</v>
      </c>
      <c r="O85" s="441">
        <f t="shared" si="16"/>
        <v>51000</v>
      </c>
      <c r="P85" s="442">
        <f t="shared" si="17"/>
        <v>0.051</v>
      </c>
      <c r="Q85" s="181"/>
    </row>
    <row r="86" spans="1:17" ht="15.75" customHeight="1">
      <c r="A86" s="349">
        <v>57</v>
      </c>
      <c r="B86" s="458" t="s">
        <v>74</v>
      </c>
      <c r="C86" s="435">
        <v>4902579</v>
      </c>
      <c r="D86" s="466" t="s">
        <v>12</v>
      </c>
      <c r="E86" s="424" t="s">
        <v>354</v>
      </c>
      <c r="F86" s="435">
        <v>100</v>
      </c>
      <c r="G86" s="443">
        <v>4490</v>
      </c>
      <c r="H86" s="444">
        <v>4503</v>
      </c>
      <c r="I86" s="444">
        <f>G86-H86</f>
        <v>-13</v>
      </c>
      <c r="J86" s="444">
        <f t="shared" si="13"/>
        <v>-1300</v>
      </c>
      <c r="K86" s="451">
        <f t="shared" si="14"/>
        <v>-0.0013</v>
      </c>
      <c r="L86" s="443">
        <v>999953</v>
      </c>
      <c r="M86" s="444">
        <v>999979</v>
      </c>
      <c r="N86" s="444">
        <f>L86-M86</f>
        <v>-26</v>
      </c>
      <c r="O86" s="444">
        <f t="shared" si="16"/>
        <v>-2600</v>
      </c>
      <c r="P86" s="451">
        <f t="shared" si="17"/>
        <v>-0.0026</v>
      </c>
      <c r="Q86" s="571"/>
    </row>
    <row r="87" spans="1:17" ht="15.75" customHeight="1">
      <c r="A87" s="349">
        <v>58</v>
      </c>
      <c r="B87" s="458" t="s">
        <v>75</v>
      </c>
      <c r="C87" s="435">
        <v>4902539</v>
      </c>
      <c r="D87" s="466" t="s">
        <v>12</v>
      </c>
      <c r="E87" s="424" t="s">
        <v>354</v>
      </c>
      <c r="F87" s="435">
        <v>100</v>
      </c>
      <c r="G87" s="440">
        <v>998627</v>
      </c>
      <c r="H87" s="441">
        <v>998630</v>
      </c>
      <c r="I87" s="441">
        <f t="shared" si="12"/>
        <v>-3</v>
      </c>
      <c r="J87" s="441">
        <f t="shared" si="13"/>
        <v>-300</v>
      </c>
      <c r="K87" s="442">
        <f t="shared" si="14"/>
        <v>-0.0003</v>
      </c>
      <c r="L87" s="440">
        <v>88</v>
      </c>
      <c r="M87" s="441">
        <v>102</v>
      </c>
      <c r="N87" s="441">
        <f t="shared" si="15"/>
        <v>-14</v>
      </c>
      <c r="O87" s="441">
        <f t="shared" si="16"/>
        <v>-1400</v>
      </c>
      <c r="P87" s="442">
        <f t="shared" si="17"/>
        <v>-0.0014</v>
      </c>
      <c r="Q87" s="181"/>
    </row>
    <row r="88" spans="1:17" ht="15.75" customHeight="1">
      <c r="A88" s="349">
        <v>59</v>
      </c>
      <c r="B88" s="458" t="s">
        <v>61</v>
      </c>
      <c r="C88" s="435">
        <v>4902540</v>
      </c>
      <c r="D88" s="466" t="s">
        <v>12</v>
      </c>
      <c r="E88" s="424" t="s">
        <v>354</v>
      </c>
      <c r="F88" s="435">
        <v>100</v>
      </c>
      <c r="G88" s="440">
        <v>15</v>
      </c>
      <c r="H88" s="441">
        <v>15</v>
      </c>
      <c r="I88" s="441">
        <f t="shared" si="12"/>
        <v>0</v>
      </c>
      <c r="J88" s="441">
        <f t="shared" si="13"/>
        <v>0</v>
      </c>
      <c r="K88" s="442">
        <f t="shared" si="14"/>
        <v>0</v>
      </c>
      <c r="L88" s="440">
        <v>13398</v>
      </c>
      <c r="M88" s="441">
        <v>13398</v>
      </c>
      <c r="N88" s="441">
        <f t="shared" si="15"/>
        <v>0</v>
      </c>
      <c r="O88" s="441">
        <f t="shared" si="16"/>
        <v>0</v>
      </c>
      <c r="P88" s="442">
        <f t="shared" si="17"/>
        <v>0</v>
      </c>
      <c r="Q88" s="181"/>
    </row>
    <row r="89" spans="1:17" ht="15.75" customHeight="1">
      <c r="A89" s="349"/>
      <c r="B89" s="378" t="s">
        <v>76</v>
      </c>
      <c r="C89" s="435"/>
      <c r="D89" s="465"/>
      <c r="E89" s="465"/>
      <c r="F89" s="435"/>
      <c r="G89" s="440"/>
      <c r="H89" s="441"/>
      <c r="I89" s="441"/>
      <c r="J89" s="441"/>
      <c r="K89" s="442"/>
      <c r="L89" s="440"/>
      <c r="M89" s="441"/>
      <c r="N89" s="441"/>
      <c r="O89" s="441"/>
      <c r="P89" s="442"/>
      <c r="Q89" s="181"/>
    </row>
    <row r="90" spans="1:16" s="128" customFormat="1" ht="15.75" customHeight="1">
      <c r="A90" s="350">
        <v>60</v>
      </c>
      <c r="B90" s="769" t="s">
        <v>77</v>
      </c>
      <c r="C90" s="770">
        <v>4902551</v>
      </c>
      <c r="D90" s="771" t="s">
        <v>12</v>
      </c>
      <c r="E90" s="772" t="s">
        <v>354</v>
      </c>
      <c r="F90" s="770">
        <v>100</v>
      </c>
      <c r="G90" s="781">
        <v>172081</v>
      </c>
      <c r="H90" s="781">
        <v>171015</v>
      </c>
      <c r="I90" s="781">
        <f>G90-H90</f>
        <v>1066</v>
      </c>
      <c r="J90" s="781">
        <f>$F90*I90</f>
        <v>106600</v>
      </c>
      <c r="K90" s="781">
        <f>J90/1000000</f>
        <v>0.1066</v>
      </c>
      <c r="L90" s="781">
        <v>49130</v>
      </c>
      <c r="M90" s="781">
        <v>48852</v>
      </c>
      <c r="N90" s="781">
        <f>L90-M90</f>
        <v>278</v>
      </c>
      <c r="O90" s="781">
        <f>$F90*N90</f>
        <v>27800</v>
      </c>
      <c r="P90" s="781">
        <f>O90/1000000</f>
        <v>0.0278</v>
      </c>
    </row>
    <row r="91" spans="1:17" ht="15.75" customHeight="1">
      <c r="A91" s="349">
        <v>61</v>
      </c>
      <c r="B91" s="458" t="s">
        <v>78</v>
      </c>
      <c r="C91" s="435">
        <v>4902542</v>
      </c>
      <c r="D91" s="466" t="s">
        <v>12</v>
      </c>
      <c r="E91" s="424" t="s">
        <v>354</v>
      </c>
      <c r="F91" s="435">
        <v>100</v>
      </c>
      <c r="G91" s="440">
        <v>16252</v>
      </c>
      <c r="H91" s="441">
        <v>16055</v>
      </c>
      <c r="I91" s="441">
        <f>G91-H91</f>
        <v>197</v>
      </c>
      <c r="J91" s="441">
        <f>$F91*I91</f>
        <v>19700</v>
      </c>
      <c r="K91" s="442">
        <f>J91/1000000</f>
        <v>0.0197</v>
      </c>
      <c r="L91" s="440">
        <v>64393</v>
      </c>
      <c r="M91" s="441">
        <v>64119</v>
      </c>
      <c r="N91" s="441">
        <f>L91-M91</f>
        <v>274</v>
      </c>
      <c r="O91" s="441">
        <f>$F91*N91</f>
        <v>27400</v>
      </c>
      <c r="P91" s="442">
        <f>O91/1000000</f>
        <v>0.0274</v>
      </c>
      <c r="Q91" s="181"/>
    </row>
    <row r="92" spans="1:17" ht="15.75" customHeight="1">
      <c r="A92" s="349">
        <v>62</v>
      </c>
      <c r="B92" s="458" t="s">
        <v>79</v>
      </c>
      <c r="C92" s="435">
        <v>4902544</v>
      </c>
      <c r="D92" s="466" t="s">
        <v>12</v>
      </c>
      <c r="E92" s="424" t="s">
        <v>354</v>
      </c>
      <c r="F92" s="435">
        <v>100</v>
      </c>
      <c r="G92" s="440">
        <v>3211</v>
      </c>
      <c r="H92" s="513">
        <v>2729</v>
      </c>
      <c r="I92" s="441">
        <f>G92-H92</f>
        <v>482</v>
      </c>
      <c r="J92" s="441">
        <f>$F92*I92</f>
        <v>48200</v>
      </c>
      <c r="K92" s="442">
        <f>J92/1000000</f>
        <v>0.0482</v>
      </c>
      <c r="L92" s="440">
        <v>1473</v>
      </c>
      <c r="M92" s="513">
        <v>986</v>
      </c>
      <c r="N92" s="441">
        <f>L92-M92</f>
        <v>487</v>
      </c>
      <c r="O92" s="441">
        <f>$F92*N92</f>
        <v>48700</v>
      </c>
      <c r="P92" s="442">
        <f>O92/1000000</f>
        <v>0.0487</v>
      </c>
      <c r="Q92" s="181"/>
    </row>
    <row r="93" spans="1:17" ht="15.75" customHeight="1">
      <c r="A93" s="349"/>
      <c r="B93" s="378" t="s">
        <v>34</v>
      </c>
      <c r="C93" s="435"/>
      <c r="D93" s="465"/>
      <c r="E93" s="465"/>
      <c r="F93" s="435"/>
      <c r="G93" s="440"/>
      <c r="H93" s="441"/>
      <c r="I93" s="441"/>
      <c r="J93" s="441"/>
      <c r="K93" s="442"/>
      <c r="L93" s="440"/>
      <c r="M93" s="441"/>
      <c r="N93" s="441"/>
      <c r="O93" s="441"/>
      <c r="P93" s="442"/>
      <c r="Q93" s="181"/>
    </row>
    <row r="94" spans="1:17" ht="15.75" customHeight="1">
      <c r="A94" s="752">
        <v>63</v>
      </c>
      <c r="B94" s="458" t="s">
        <v>71</v>
      </c>
      <c r="C94" s="435">
        <v>4864807</v>
      </c>
      <c r="D94" s="466" t="s">
        <v>12</v>
      </c>
      <c r="E94" s="424" t="s">
        <v>354</v>
      </c>
      <c r="F94" s="435">
        <v>100</v>
      </c>
      <c r="G94" s="440">
        <v>149356</v>
      </c>
      <c r="H94" s="441">
        <v>149356</v>
      </c>
      <c r="I94" s="441">
        <f>G94-H94</f>
        <v>0</v>
      </c>
      <c r="J94" s="441">
        <f>$F94*I94</f>
        <v>0</v>
      </c>
      <c r="K94" s="442">
        <f>J94/1000000</f>
        <v>0</v>
      </c>
      <c r="L94" s="440">
        <v>21386</v>
      </c>
      <c r="M94" s="441">
        <v>21853</v>
      </c>
      <c r="N94" s="441">
        <f>L94-M94</f>
        <v>-467</v>
      </c>
      <c r="O94" s="441">
        <f>$F94*N94</f>
        <v>-46700</v>
      </c>
      <c r="P94" s="442">
        <f>O94/1000000</f>
        <v>-0.0467</v>
      </c>
      <c r="Q94" s="181"/>
    </row>
    <row r="95" spans="1:17" ht="15.75" customHeight="1">
      <c r="A95" s="752">
        <v>64</v>
      </c>
      <c r="B95" s="458" t="s">
        <v>249</v>
      </c>
      <c r="C95" s="435">
        <v>4865086</v>
      </c>
      <c r="D95" s="466" t="s">
        <v>12</v>
      </c>
      <c r="E95" s="424" t="s">
        <v>354</v>
      </c>
      <c r="F95" s="435">
        <v>100</v>
      </c>
      <c r="G95" s="440">
        <v>21595</v>
      </c>
      <c r="H95" s="441">
        <v>21575</v>
      </c>
      <c r="I95" s="441">
        <f>G95-H95</f>
        <v>20</v>
      </c>
      <c r="J95" s="441">
        <f>$F95*I95</f>
        <v>2000</v>
      </c>
      <c r="K95" s="442">
        <f>J95/1000000</f>
        <v>0.002</v>
      </c>
      <c r="L95" s="440">
        <v>44049</v>
      </c>
      <c r="M95" s="441">
        <v>43391</v>
      </c>
      <c r="N95" s="441">
        <f>L95-M95</f>
        <v>658</v>
      </c>
      <c r="O95" s="441">
        <f>$F95*N95</f>
        <v>65800</v>
      </c>
      <c r="P95" s="442">
        <f>O95/1000000</f>
        <v>0.0658</v>
      </c>
      <c r="Q95" s="181"/>
    </row>
    <row r="96" spans="1:17" ht="15.75" customHeight="1">
      <c r="A96" s="752">
        <v>65</v>
      </c>
      <c r="B96" s="458" t="s">
        <v>84</v>
      </c>
      <c r="C96" s="435">
        <v>4902528</v>
      </c>
      <c r="D96" s="466" t="s">
        <v>12</v>
      </c>
      <c r="E96" s="424" t="s">
        <v>354</v>
      </c>
      <c r="F96" s="435">
        <v>-300</v>
      </c>
      <c r="G96" s="440">
        <v>7</v>
      </c>
      <c r="H96" s="441">
        <v>2</v>
      </c>
      <c r="I96" s="441">
        <f>G96-H96</f>
        <v>5</v>
      </c>
      <c r="J96" s="441">
        <f>$F96*I96</f>
        <v>-1500</v>
      </c>
      <c r="K96" s="442">
        <f>J96/1000000</f>
        <v>-0.0015</v>
      </c>
      <c r="L96" s="440">
        <v>302</v>
      </c>
      <c r="M96" s="441">
        <v>238</v>
      </c>
      <c r="N96" s="441">
        <f>L96-M96</f>
        <v>64</v>
      </c>
      <c r="O96" s="441">
        <f>$F96*N96</f>
        <v>-19200</v>
      </c>
      <c r="P96" s="442">
        <f>O96/1000000</f>
        <v>-0.0192</v>
      </c>
      <c r="Q96" s="553"/>
    </row>
    <row r="97" spans="1:17" ht="15.75" customHeight="1">
      <c r="A97" s="752"/>
      <c r="B97" s="455" t="s">
        <v>80</v>
      </c>
      <c r="C97" s="434"/>
      <c r="D97" s="461"/>
      <c r="E97" s="461"/>
      <c r="F97" s="434"/>
      <c r="G97" s="440"/>
      <c r="H97" s="441"/>
      <c r="I97" s="441"/>
      <c r="J97" s="441"/>
      <c r="K97" s="442"/>
      <c r="L97" s="440"/>
      <c r="M97" s="441"/>
      <c r="N97" s="441"/>
      <c r="O97" s="441"/>
      <c r="P97" s="442"/>
      <c r="Q97" s="181"/>
    </row>
    <row r="98" spans="1:17" ht="16.5">
      <c r="A98" s="753">
        <v>66</v>
      </c>
      <c r="B98" s="532" t="s">
        <v>81</v>
      </c>
      <c r="C98" s="434">
        <v>4902577</v>
      </c>
      <c r="D98" s="461" t="s">
        <v>12</v>
      </c>
      <c r="E98" s="424" t="s">
        <v>354</v>
      </c>
      <c r="F98" s="434">
        <v>-400</v>
      </c>
      <c r="G98" s="440">
        <v>995589</v>
      </c>
      <c r="H98" s="441">
        <v>995589</v>
      </c>
      <c r="I98" s="441">
        <f>G98-H98</f>
        <v>0</v>
      </c>
      <c r="J98" s="441">
        <f>$F98*I98</f>
        <v>0</v>
      </c>
      <c r="K98" s="442">
        <f>J98/1000000</f>
        <v>0</v>
      </c>
      <c r="L98" s="440">
        <v>50</v>
      </c>
      <c r="M98" s="441">
        <v>50</v>
      </c>
      <c r="N98" s="441">
        <f>L98-M98</f>
        <v>0</v>
      </c>
      <c r="O98" s="441">
        <f>$F98*N98</f>
        <v>0</v>
      </c>
      <c r="P98" s="442">
        <f>O98/1000000</f>
        <v>0</v>
      </c>
      <c r="Q98" s="715"/>
    </row>
    <row r="99" spans="1:17" s="730" customFormat="1" ht="16.5">
      <c r="A99" s="753">
        <v>67</v>
      </c>
      <c r="B99" s="805" t="s">
        <v>82</v>
      </c>
      <c r="C99" s="770">
        <v>4902525</v>
      </c>
      <c r="D99" s="771" t="s">
        <v>12</v>
      </c>
      <c r="E99" s="772" t="s">
        <v>354</v>
      </c>
      <c r="F99" s="770">
        <v>400</v>
      </c>
      <c r="G99" s="780">
        <v>0</v>
      </c>
      <c r="H99" s="781">
        <v>0</v>
      </c>
      <c r="I99" s="781">
        <f>G99-H99</f>
        <v>0</v>
      </c>
      <c r="J99" s="781">
        <f>$F99*I99</f>
        <v>0</v>
      </c>
      <c r="K99" s="782">
        <f>J99/1000000</f>
        <v>0</v>
      </c>
      <c r="L99" s="780">
        <v>999998</v>
      </c>
      <c r="M99" s="781">
        <v>999998</v>
      </c>
      <c r="N99" s="781">
        <f>L99-M99</f>
        <v>0</v>
      </c>
      <c r="O99" s="781">
        <f>$F99*N99</f>
        <v>0</v>
      </c>
      <c r="P99" s="782">
        <f>O99/1000000</f>
        <v>0</v>
      </c>
      <c r="Q99" s="740"/>
    </row>
    <row r="100" spans="1:17" ht="16.5">
      <c r="A100" s="753"/>
      <c r="Q100" s="553"/>
    </row>
    <row r="101" spans="1:17" ht="16.5">
      <c r="A101" s="753"/>
      <c r="B101" s="378" t="s">
        <v>400</v>
      </c>
      <c r="C101" s="434"/>
      <c r="D101" s="461"/>
      <c r="E101" s="424"/>
      <c r="F101" s="434"/>
      <c r="G101" s="440"/>
      <c r="H101" s="441"/>
      <c r="I101" s="441"/>
      <c r="J101" s="441"/>
      <c r="K101" s="442"/>
      <c r="L101" s="440"/>
      <c r="M101" s="441"/>
      <c r="N101" s="441"/>
      <c r="O101" s="441"/>
      <c r="P101" s="442"/>
      <c r="Q101" s="181"/>
    </row>
    <row r="102" spans="1:17" ht="18">
      <c r="A102" s="753">
        <v>68</v>
      </c>
      <c r="B102" s="458" t="s">
        <v>399</v>
      </c>
      <c r="C102" s="391">
        <v>5128444</v>
      </c>
      <c r="D102" s="152" t="s">
        <v>12</v>
      </c>
      <c r="E102" s="116" t="s">
        <v>354</v>
      </c>
      <c r="F102" s="583">
        <v>800</v>
      </c>
      <c r="G102" s="440">
        <v>992085</v>
      </c>
      <c r="H102" s="441">
        <v>992170</v>
      </c>
      <c r="I102" s="410">
        <f>G102-H102</f>
        <v>-85</v>
      </c>
      <c r="J102" s="410">
        <f>$F102*I102</f>
        <v>-68000</v>
      </c>
      <c r="K102" s="410">
        <f>J102/1000000</f>
        <v>-0.068</v>
      </c>
      <c r="L102" s="440">
        <v>264</v>
      </c>
      <c r="M102" s="441">
        <v>269</v>
      </c>
      <c r="N102" s="410">
        <f>L102-M102</f>
        <v>-5</v>
      </c>
      <c r="O102" s="410">
        <f>$F102*N102</f>
        <v>-4000</v>
      </c>
      <c r="P102" s="410">
        <f>O102/1000000</f>
        <v>-0.004</v>
      </c>
      <c r="Q102" s="181"/>
    </row>
    <row r="103" spans="1:17" ht="16.5">
      <c r="A103" s="753">
        <v>69</v>
      </c>
      <c r="B103" s="458" t="s">
        <v>410</v>
      </c>
      <c r="C103" s="434">
        <v>5100232</v>
      </c>
      <c r="D103" s="152" t="s">
        <v>12</v>
      </c>
      <c r="E103" s="116" t="s">
        <v>354</v>
      </c>
      <c r="F103" s="434">
        <v>800</v>
      </c>
      <c r="G103" s="443">
        <v>989711</v>
      </c>
      <c r="H103" s="444">
        <v>989641</v>
      </c>
      <c r="I103" s="407">
        <f>G103-H103</f>
        <v>70</v>
      </c>
      <c r="J103" s="407">
        <f>$F103*I103</f>
        <v>56000</v>
      </c>
      <c r="K103" s="407">
        <f>J103/1000000</f>
        <v>0.056</v>
      </c>
      <c r="L103" s="443">
        <v>72</v>
      </c>
      <c r="M103" s="444">
        <v>68</v>
      </c>
      <c r="N103" s="407">
        <f>L103-M103</f>
        <v>4</v>
      </c>
      <c r="O103" s="407">
        <f>$F103*N103</f>
        <v>3200</v>
      </c>
      <c r="P103" s="407">
        <f>O103/1000000</f>
        <v>0.0032</v>
      </c>
      <c r="Q103" s="181"/>
    </row>
    <row r="104" spans="1:17" ht="15.75" customHeight="1" thickBot="1">
      <c r="A104" s="421"/>
      <c r="B104" s="704"/>
      <c r="C104" s="418"/>
      <c r="D104" s="705"/>
      <c r="E104" s="425"/>
      <c r="F104" s="418"/>
      <c r="G104" s="445"/>
      <c r="H104" s="446"/>
      <c r="I104" s="446"/>
      <c r="J104" s="446"/>
      <c r="K104" s="447"/>
      <c r="L104" s="445"/>
      <c r="M104" s="446"/>
      <c r="N104" s="446"/>
      <c r="O104" s="446"/>
      <c r="P104" s="447"/>
      <c r="Q104" s="182"/>
    </row>
    <row r="105" spans="7:16" ht="13.5" thickTop="1">
      <c r="G105" s="18"/>
      <c r="H105" s="18"/>
      <c r="I105" s="18"/>
      <c r="J105" s="18"/>
      <c r="L105" s="18"/>
      <c r="M105" s="18"/>
      <c r="N105" s="18"/>
      <c r="O105" s="18"/>
      <c r="P105" s="18"/>
    </row>
    <row r="106" spans="2:16" ht="12.75">
      <c r="B106" s="17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2:16" ht="18">
      <c r="B107" s="184" t="s">
        <v>248</v>
      </c>
      <c r="G107" s="18"/>
      <c r="H107" s="18"/>
      <c r="I107" s="18"/>
      <c r="J107" s="18"/>
      <c r="K107" s="604">
        <f>SUM(K7:K104)</f>
        <v>-0.14209997333333346</v>
      </c>
      <c r="L107" s="18"/>
      <c r="M107" s="18"/>
      <c r="N107" s="18"/>
      <c r="O107" s="18"/>
      <c r="P107" s="183">
        <f>SUM(P7:P104)</f>
        <v>8.184750026666668</v>
      </c>
    </row>
    <row r="108" spans="2:16" ht="12.75">
      <c r="B108" s="17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2:16" ht="12.75">
      <c r="B109" s="17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2:16" ht="12.75">
      <c r="B110" s="17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2:16" ht="12.75">
      <c r="B111" s="17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2:16" ht="12.75">
      <c r="B112" s="17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1:16" ht="15.75">
      <c r="A113" s="16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1:17" ht="24" thickBot="1">
      <c r="A114" s="223" t="s">
        <v>247</v>
      </c>
      <c r="G114" s="19"/>
      <c r="H114" s="19"/>
      <c r="I114" s="98" t="s">
        <v>406</v>
      </c>
      <c r="J114" s="19"/>
      <c r="K114" s="19"/>
      <c r="L114" s="19"/>
      <c r="M114" s="19"/>
      <c r="N114" s="98" t="s">
        <v>407</v>
      </c>
      <c r="O114" s="19"/>
      <c r="P114" s="19"/>
      <c r="Q114" s="216" t="str">
        <f>Q1</f>
        <v>JULY-2014</v>
      </c>
    </row>
    <row r="115" spans="1:17" ht="39.75" thickBot="1" thickTop="1">
      <c r="A115" s="99" t="s">
        <v>8</v>
      </c>
      <c r="B115" s="38" t="s">
        <v>9</v>
      </c>
      <c r="C115" s="39" t="s">
        <v>1</v>
      </c>
      <c r="D115" s="39" t="s">
        <v>2</v>
      </c>
      <c r="E115" s="39" t="s">
        <v>3</v>
      </c>
      <c r="F115" s="39" t="s">
        <v>10</v>
      </c>
      <c r="G115" s="41" t="str">
        <f>G5</f>
        <v>FINAL READING 01/08/2014</v>
      </c>
      <c r="H115" s="39" t="str">
        <f>H5</f>
        <v>INTIAL READING 01/07/2014</v>
      </c>
      <c r="I115" s="39" t="s">
        <v>4</v>
      </c>
      <c r="J115" s="39" t="s">
        <v>5</v>
      </c>
      <c r="K115" s="40" t="s">
        <v>6</v>
      </c>
      <c r="L115" s="41" t="str">
        <f>G5</f>
        <v>FINAL READING 01/08/2014</v>
      </c>
      <c r="M115" s="39" t="str">
        <f>H5</f>
        <v>INTIAL READING 01/07/2014</v>
      </c>
      <c r="N115" s="39" t="s">
        <v>4</v>
      </c>
      <c r="O115" s="39" t="s">
        <v>5</v>
      </c>
      <c r="P115" s="40" t="s">
        <v>6</v>
      </c>
      <c r="Q115" s="40" t="s">
        <v>317</v>
      </c>
    </row>
    <row r="116" spans="1:16" ht="8.25" customHeight="1" thickBot="1" thickTop="1">
      <c r="A116" s="14"/>
      <c r="B116" s="12"/>
      <c r="C116" s="11"/>
      <c r="D116" s="11"/>
      <c r="E116" s="11"/>
      <c r="F116" s="11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1:17" ht="15.75" customHeight="1" thickTop="1">
      <c r="A117" s="436"/>
      <c r="B117" s="437" t="s">
        <v>28</v>
      </c>
      <c r="C117" s="415"/>
      <c r="D117" s="401"/>
      <c r="E117" s="401"/>
      <c r="F117" s="401"/>
      <c r="G117" s="103"/>
      <c r="H117" s="26"/>
      <c r="I117" s="26"/>
      <c r="J117" s="26"/>
      <c r="K117" s="27"/>
      <c r="L117" s="103"/>
      <c r="M117" s="26"/>
      <c r="N117" s="26"/>
      <c r="O117" s="26"/>
      <c r="P117" s="27"/>
      <c r="Q117" s="180"/>
    </row>
    <row r="118" spans="1:17" ht="15.75" customHeight="1">
      <c r="A118" s="414">
        <v>1</v>
      </c>
      <c r="B118" s="454" t="s">
        <v>83</v>
      </c>
      <c r="C118" s="434">
        <v>4865092</v>
      </c>
      <c r="D118" s="424" t="s">
        <v>12</v>
      </c>
      <c r="E118" s="424" t="s">
        <v>354</v>
      </c>
      <c r="F118" s="434">
        <v>-100</v>
      </c>
      <c r="G118" s="440">
        <v>16927</v>
      </c>
      <c r="H118" s="441">
        <v>16851</v>
      </c>
      <c r="I118" s="441">
        <f>G118-H118</f>
        <v>76</v>
      </c>
      <c r="J118" s="441">
        <f aca="true" t="shared" si="18" ref="J118:J128">$F118*I118</f>
        <v>-7600</v>
      </c>
      <c r="K118" s="442">
        <f aca="true" t="shared" si="19" ref="K118:K128">J118/1000000</f>
        <v>-0.0076</v>
      </c>
      <c r="L118" s="440">
        <v>15614</v>
      </c>
      <c r="M118" s="441">
        <v>15348</v>
      </c>
      <c r="N118" s="441">
        <f>L118-M118</f>
        <v>266</v>
      </c>
      <c r="O118" s="441">
        <f aca="true" t="shared" si="20" ref="O118:O128">$F118*N118</f>
        <v>-26600</v>
      </c>
      <c r="P118" s="442">
        <f aca="true" t="shared" si="21" ref="P118:P128">O118/1000000</f>
        <v>-0.0266</v>
      </c>
      <c r="Q118" s="181"/>
    </row>
    <row r="119" spans="1:17" ht="16.5">
      <c r="A119" s="414"/>
      <c r="B119" s="455" t="s">
        <v>41</v>
      </c>
      <c r="C119" s="434"/>
      <c r="D119" s="462"/>
      <c r="E119" s="462"/>
      <c r="F119" s="434"/>
      <c r="G119" s="440"/>
      <c r="H119" s="441"/>
      <c r="I119" s="441"/>
      <c r="J119" s="441"/>
      <c r="K119" s="442"/>
      <c r="L119" s="440"/>
      <c r="M119" s="441"/>
      <c r="N119" s="441"/>
      <c r="O119" s="441"/>
      <c r="P119" s="442"/>
      <c r="Q119" s="181"/>
    </row>
    <row r="120" spans="1:17" ht="16.5">
      <c r="A120" s="414">
        <v>2</v>
      </c>
      <c r="B120" s="454" t="s">
        <v>42</v>
      </c>
      <c r="C120" s="434">
        <v>4864955</v>
      </c>
      <c r="D120" s="461" t="s">
        <v>12</v>
      </c>
      <c r="E120" s="424" t="s">
        <v>354</v>
      </c>
      <c r="F120" s="434">
        <v>-1000</v>
      </c>
      <c r="G120" s="440">
        <v>10527</v>
      </c>
      <c r="H120" s="441">
        <v>10527</v>
      </c>
      <c r="I120" s="441">
        <f>G120-H120</f>
        <v>0</v>
      </c>
      <c r="J120" s="441">
        <f t="shared" si="18"/>
        <v>0</v>
      </c>
      <c r="K120" s="442">
        <f t="shared" si="19"/>
        <v>0</v>
      </c>
      <c r="L120" s="440">
        <v>7403</v>
      </c>
      <c r="M120" s="441">
        <v>7405</v>
      </c>
      <c r="N120" s="441">
        <f>L120-M120</f>
        <v>-2</v>
      </c>
      <c r="O120" s="441">
        <f t="shared" si="20"/>
        <v>2000</v>
      </c>
      <c r="P120" s="442">
        <f t="shared" si="21"/>
        <v>0.002</v>
      </c>
      <c r="Q120" s="181"/>
    </row>
    <row r="121" spans="1:17" ht="16.5">
      <c r="A121" s="414"/>
      <c r="B121" s="455" t="s">
        <v>18</v>
      </c>
      <c r="C121" s="434"/>
      <c r="D121" s="461"/>
      <c r="E121" s="424"/>
      <c r="F121" s="434"/>
      <c r="G121" s="440"/>
      <c r="H121" s="441"/>
      <c r="I121" s="441"/>
      <c r="J121" s="441"/>
      <c r="K121" s="442"/>
      <c r="L121" s="440"/>
      <c r="M121" s="441"/>
      <c r="N121" s="441"/>
      <c r="O121" s="441"/>
      <c r="P121" s="442"/>
      <c r="Q121" s="181"/>
    </row>
    <row r="122" spans="1:17" ht="16.5">
      <c r="A122" s="414">
        <v>3</v>
      </c>
      <c r="B122" s="454" t="s">
        <v>19</v>
      </c>
      <c r="C122" s="434">
        <v>4864808</v>
      </c>
      <c r="D122" s="461" t="s">
        <v>12</v>
      </c>
      <c r="E122" s="424" t="s">
        <v>354</v>
      </c>
      <c r="F122" s="434">
        <v>-200</v>
      </c>
      <c r="G122" s="440">
        <v>3903</v>
      </c>
      <c r="H122" s="441">
        <v>3903</v>
      </c>
      <c r="I122" s="444">
        <f>G122-H122</f>
        <v>0</v>
      </c>
      <c r="J122" s="444">
        <f t="shared" si="18"/>
        <v>0</v>
      </c>
      <c r="K122" s="451">
        <f t="shared" si="19"/>
        <v>0</v>
      </c>
      <c r="L122" s="440">
        <v>14137</v>
      </c>
      <c r="M122" s="441">
        <v>12251</v>
      </c>
      <c r="N122" s="441">
        <f>L122-M122</f>
        <v>1886</v>
      </c>
      <c r="O122" s="441">
        <f t="shared" si="20"/>
        <v>-377200</v>
      </c>
      <c r="P122" s="442">
        <f t="shared" si="21"/>
        <v>-0.3772</v>
      </c>
      <c r="Q122" s="570"/>
    </row>
    <row r="123" spans="1:17" ht="16.5">
      <c r="A123" s="414">
        <v>4</v>
      </c>
      <c r="B123" s="454" t="s">
        <v>20</v>
      </c>
      <c r="C123" s="434">
        <v>4864841</v>
      </c>
      <c r="D123" s="461" t="s">
        <v>12</v>
      </c>
      <c r="E123" s="424" t="s">
        <v>354</v>
      </c>
      <c r="F123" s="434">
        <v>-1000</v>
      </c>
      <c r="G123" s="440">
        <v>15809</v>
      </c>
      <c r="H123" s="441">
        <v>15809</v>
      </c>
      <c r="I123" s="441">
        <f>G123-H123</f>
        <v>0</v>
      </c>
      <c r="J123" s="441">
        <f t="shared" si="18"/>
        <v>0</v>
      </c>
      <c r="K123" s="442">
        <f t="shared" si="19"/>
        <v>0</v>
      </c>
      <c r="L123" s="440">
        <v>34218</v>
      </c>
      <c r="M123" s="441">
        <v>33157</v>
      </c>
      <c r="N123" s="441">
        <f>L123-M123</f>
        <v>1061</v>
      </c>
      <c r="O123" s="441">
        <f t="shared" si="20"/>
        <v>-1061000</v>
      </c>
      <c r="P123" s="442">
        <f t="shared" si="21"/>
        <v>-1.061</v>
      </c>
      <c r="Q123" s="181"/>
    </row>
    <row r="124" spans="1:17" ht="16.5">
      <c r="A124" s="414"/>
      <c r="B124" s="454"/>
      <c r="C124" s="434"/>
      <c r="D124" s="461"/>
      <c r="E124" s="424"/>
      <c r="F124" s="434"/>
      <c r="G124" s="452"/>
      <c r="H124" s="284"/>
      <c r="I124" s="441"/>
      <c r="J124" s="441"/>
      <c r="K124" s="442"/>
      <c r="L124" s="452"/>
      <c r="M124" s="444"/>
      <c r="N124" s="441"/>
      <c r="O124" s="441"/>
      <c r="P124" s="442"/>
      <c r="Q124" s="181"/>
    </row>
    <row r="125" spans="1:17" ht="16.5">
      <c r="A125" s="438"/>
      <c r="B125" s="459" t="s">
        <v>49</v>
      </c>
      <c r="C125" s="409"/>
      <c r="D125" s="467"/>
      <c r="E125" s="467"/>
      <c r="F125" s="439"/>
      <c r="G125" s="452"/>
      <c r="H125" s="284"/>
      <c r="I125" s="441"/>
      <c r="J125" s="441"/>
      <c r="K125" s="442"/>
      <c r="L125" s="452"/>
      <c r="M125" s="284"/>
      <c r="N125" s="441"/>
      <c r="O125" s="441"/>
      <c r="P125" s="442"/>
      <c r="Q125" s="181"/>
    </row>
    <row r="126" spans="1:17" s="730" customFormat="1" ht="16.5">
      <c r="A126" s="414">
        <v>5</v>
      </c>
      <c r="B126" s="457" t="s">
        <v>50</v>
      </c>
      <c r="C126" s="434">
        <v>4864898</v>
      </c>
      <c r="D126" s="462" t="s">
        <v>12</v>
      </c>
      <c r="E126" s="424" t="s">
        <v>354</v>
      </c>
      <c r="F126" s="434">
        <v>-100</v>
      </c>
      <c r="G126" s="443">
        <v>11033</v>
      </c>
      <c r="H126" s="444">
        <v>11039</v>
      </c>
      <c r="I126" s="444">
        <f>G126-H126</f>
        <v>-6</v>
      </c>
      <c r="J126" s="444">
        <f t="shared" si="18"/>
        <v>600</v>
      </c>
      <c r="K126" s="451">
        <f t="shared" si="19"/>
        <v>0.0006</v>
      </c>
      <c r="L126" s="443">
        <v>61500</v>
      </c>
      <c r="M126" s="444">
        <v>61492</v>
      </c>
      <c r="N126" s="444">
        <f>L126-M126</f>
        <v>8</v>
      </c>
      <c r="O126" s="444">
        <f t="shared" si="20"/>
        <v>-800</v>
      </c>
      <c r="P126" s="451">
        <f t="shared" si="21"/>
        <v>-0.0008</v>
      </c>
      <c r="Q126" s="744"/>
    </row>
    <row r="127" spans="1:17" ht="16.5">
      <c r="A127" s="414"/>
      <c r="B127" s="456" t="s">
        <v>51</v>
      </c>
      <c r="C127" s="434"/>
      <c r="D127" s="461"/>
      <c r="E127" s="424"/>
      <c r="F127" s="434"/>
      <c r="G127" s="440"/>
      <c r="H127" s="441"/>
      <c r="I127" s="441"/>
      <c r="J127" s="441"/>
      <c r="K127" s="442"/>
      <c r="L127" s="440"/>
      <c r="M127" s="441"/>
      <c r="N127" s="441"/>
      <c r="O127" s="441"/>
      <c r="P127" s="442"/>
      <c r="Q127" s="181"/>
    </row>
    <row r="128" spans="1:17" ht="16.5">
      <c r="A128" s="414">
        <v>6</v>
      </c>
      <c r="B128" s="718" t="s">
        <v>357</v>
      </c>
      <c r="C128" s="434">
        <v>4865174</v>
      </c>
      <c r="D128" s="462" t="s">
        <v>12</v>
      </c>
      <c r="E128" s="424" t="s">
        <v>354</v>
      </c>
      <c r="F128" s="434">
        <v>-1000</v>
      </c>
      <c r="G128" s="443">
        <v>0</v>
      </c>
      <c r="H128" s="444">
        <v>0</v>
      </c>
      <c r="I128" s="444">
        <f>G128-H128</f>
        <v>0</v>
      </c>
      <c r="J128" s="444">
        <f t="shared" si="18"/>
        <v>0</v>
      </c>
      <c r="K128" s="451">
        <f t="shared" si="19"/>
        <v>0</v>
      </c>
      <c r="L128" s="443">
        <v>0</v>
      </c>
      <c r="M128" s="444">
        <v>0</v>
      </c>
      <c r="N128" s="444">
        <f>L128-M128</f>
        <v>0</v>
      </c>
      <c r="O128" s="444">
        <f t="shared" si="20"/>
        <v>0</v>
      </c>
      <c r="P128" s="451">
        <f t="shared" si="21"/>
        <v>0</v>
      </c>
      <c r="Q128" s="571"/>
    </row>
    <row r="129" spans="1:17" ht="16.5">
      <c r="A129" s="414"/>
      <c r="B129" s="455" t="s">
        <v>37</v>
      </c>
      <c r="C129" s="434"/>
      <c r="D129" s="462"/>
      <c r="E129" s="424"/>
      <c r="F129" s="434"/>
      <c r="G129" s="440"/>
      <c r="H129" s="441"/>
      <c r="I129" s="441"/>
      <c r="J129" s="441"/>
      <c r="K129" s="442"/>
      <c r="L129" s="440"/>
      <c r="M129" s="441"/>
      <c r="N129" s="441"/>
      <c r="O129" s="441"/>
      <c r="P129" s="442"/>
      <c r="Q129" s="181"/>
    </row>
    <row r="130" spans="1:17" ht="16.5">
      <c r="A130" s="414">
        <v>7</v>
      </c>
      <c r="B130" s="454" t="s">
        <v>370</v>
      </c>
      <c r="C130" s="434">
        <v>4864961</v>
      </c>
      <c r="D130" s="461" t="s">
        <v>12</v>
      </c>
      <c r="E130" s="424" t="s">
        <v>354</v>
      </c>
      <c r="F130" s="434">
        <v>-1000</v>
      </c>
      <c r="G130" s="440">
        <v>944062</v>
      </c>
      <c r="H130" s="441">
        <v>944178</v>
      </c>
      <c r="I130" s="441">
        <f>G130-H130</f>
        <v>-116</v>
      </c>
      <c r="J130" s="441">
        <f>$F130*I130</f>
        <v>116000</v>
      </c>
      <c r="K130" s="442">
        <f>J130/1000000</f>
        <v>0.116</v>
      </c>
      <c r="L130" s="440">
        <v>992013</v>
      </c>
      <c r="M130" s="441">
        <v>992061</v>
      </c>
      <c r="N130" s="441">
        <f>L130-M130</f>
        <v>-48</v>
      </c>
      <c r="O130" s="441">
        <f>$F130*N130</f>
        <v>48000</v>
      </c>
      <c r="P130" s="442">
        <f>O130/1000000</f>
        <v>0.048</v>
      </c>
      <c r="Q130" s="181"/>
    </row>
    <row r="131" spans="1:17" ht="16.5">
      <c r="A131" s="414"/>
      <c r="B131" s="456" t="s">
        <v>393</v>
      </c>
      <c r="C131" s="434"/>
      <c r="D131" s="461"/>
      <c r="E131" s="424"/>
      <c r="F131" s="434"/>
      <c r="G131" s="440"/>
      <c r="H131" s="441"/>
      <c r="I131" s="441"/>
      <c r="J131" s="441"/>
      <c r="K131" s="442"/>
      <c r="L131" s="440"/>
      <c r="M131" s="441"/>
      <c r="N131" s="441"/>
      <c r="O131" s="441"/>
      <c r="P131" s="442"/>
      <c r="Q131" s="181"/>
    </row>
    <row r="132" spans="1:17" ht="18">
      <c r="A132" s="414">
        <v>8</v>
      </c>
      <c r="B132" s="703" t="s">
        <v>398</v>
      </c>
      <c r="C132" s="391">
        <v>5128407</v>
      </c>
      <c r="D132" s="152" t="s">
        <v>12</v>
      </c>
      <c r="E132" s="116" t="s">
        <v>354</v>
      </c>
      <c r="F132" s="583">
        <v>2000</v>
      </c>
      <c r="G132" s="440">
        <v>999430</v>
      </c>
      <c r="H132" s="441">
        <v>999430</v>
      </c>
      <c r="I132" s="410">
        <f>G132-H132</f>
        <v>0</v>
      </c>
      <c r="J132" s="410">
        <f>$F132*I132</f>
        <v>0</v>
      </c>
      <c r="K132" s="410">
        <f>J132/1000000</f>
        <v>0</v>
      </c>
      <c r="L132" s="440">
        <v>999958</v>
      </c>
      <c r="M132" s="441">
        <v>999958</v>
      </c>
      <c r="N132" s="410">
        <f>L132-M132</f>
        <v>0</v>
      </c>
      <c r="O132" s="410">
        <f>$F132*N132</f>
        <v>0</v>
      </c>
      <c r="P132" s="410">
        <f>O132/1000000</f>
        <v>0</v>
      </c>
      <c r="Q132" s="578"/>
    </row>
    <row r="133" spans="1:17" ht="13.5" thickBot="1">
      <c r="A133" s="52"/>
      <c r="B133" s="167"/>
      <c r="C133" s="54"/>
      <c r="D133" s="110"/>
      <c r="E133" s="168"/>
      <c r="F133" s="110"/>
      <c r="G133" s="126"/>
      <c r="H133" s="127"/>
      <c r="I133" s="127"/>
      <c r="J133" s="127"/>
      <c r="K133" s="132"/>
      <c r="L133" s="126"/>
      <c r="M133" s="127"/>
      <c r="N133" s="127"/>
      <c r="O133" s="127"/>
      <c r="P133" s="132"/>
      <c r="Q133" s="182"/>
    </row>
    <row r="134" ht="13.5" thickTop="1"/>
    <row r="135" spans="2:16" ht="18">
      <c r="B135" s="186" t="s">
        <v>318</v>
      </c>
      <c r="K135" s="185">
        <f>SUM(K118:K133)</f>
        <v>0.109</v>
      </c>
      <c r="P135" s="185">
        <f>SUM(P118:P133)</f>
        <v>-1.4155999999999997</v>
      </c>
    </row>
    <row r="136" spans="11:16" ht="15.75">
      <c r="K136" s="107"/>
      <c r="P136" s="107"/>
    </row>
    <row r="137" spans="11:16" ht="15.75">
      <c r="K137" s="107"/>
      <c r="P137" s="107"/>
    </row>
    <row r="138" spans="11:16" ht="15.75">
      <c r="K138" s="107"/>
      <c r="P138" s="107"/>
    </row>
    <row r="139" spans="11:16" ht="15.75">
      <c r="K139" s="107"/>
      <c r="P139" s="107"/>
    </row>
    <row r="140" spans="11:16" ht="15.75">
      <c r="K140" s="107"/>
      <c r="P140" s="107"/>
    </row>
    <row r="141" ht="13.5" thickBot="1"/>
    <row r="142" spans="1:17" ht="31.5" customHeight="1">
      <c r="A142" s="170" t="s">
        <v>250</v>
      </c>
      <c r="B142" s="171"/>
      <c r="C142" s="171"/>
      <c r="D142" s="172"/>
      <c r="E142" s="173"/>
      <c r="F142" s="172"/>
      <c r="G142" s="172"/>
      <c r="H142" s="171"/>
      <c r="I142" s="174"/>
      <c r="J142" s="175"/>
      <c r="K142" s="176"/>
      <c r="L142" s="57"/>
      <c r="M142" s="57"/>
      <c r="N142" s="57"/>
      <c r="O142" s="57"/>
      <c r="P142" s="57"/>
      <c r="Q142" s="58"/>
    </row>
    <row r="143" spans="1:17" ht="28.5" customHeight="1">
      <c r="A143" s="177" t="s">
        <v>313</v>
      </c>
      <c r="B143" s="104"/>
      <c r="C143" s="104"/>
      <c r="D143" s="104"/>
      <c r="E143" s="105"/>
      <c r="F143" s="104"/>
      <c r="G143" s="104"/>
      <c r="H143" s="104"/>
      <c r="I143" s="106"/>
      <c r="J143" s="104"/>
      <c r="K143" s="169">
        <f>K107</f>
        <v>-0.14209997333333346</v>
      </c>
      <c r="L143" s="19"/>
      <c r="M143" s="19"/>
      <c r="N143" s="19"/>
      <c r="O143" s="19"/>
      <c r="P143" s="169">
        <f>P107</f>
        <v>8.184750026666668</v>
      </c>
      <c r="Q143" s="59"/>
    </row>
    <row r="144" spans="1:17" ht="28.5" customHeight="1">
      <c r="A144" s="177" t="s">
        <v>314</v>
      </c>
      <c r="B144" s="104"/>
      <c r="C144" s="104"/>
      <c r="D144" s="104"/>
      <c r="E144" s="105"/>
      <c r="F144" s="104"/>
      <c r="G144" s="104"/>
      <c r="H144" s="104"/>
      <c r="I144" s="106"/>
      <c r="J144" s="104"/>
      <c r="K144" s="169">
        <f>K135</f>
        <v>0.109</v>
      </c>
      <c r="L144" s="19"/>
      <c r="M144" s="19"/>
      <c r="N144" s="19"/>
      <c r="O144" s="19"/>
      <c r="P144" s="169">
        <f>P135</f>
        <v>-1.4155999999999997</v>
      </c>
      <c r="Q144" s="59"/>
    </row>
    <row r="145" spans="1:17" ht="28.5" customHeight="1">
      <c r="A145" s="177" t="s">
        <v>251</v>
      </c>
      <c r="B145" s="104"/>
      <c r="C145" s="104"/>
      <c r="D145" s="104"/>
      <c r="E145" s="105"/>
      <c r="F145" s="104"/>
      <c r="G145" s="104"/>
      <c r="H145" s="104"/>
      <c r="I145" s="106"/>
      <c r="J145" s="104"/>
      <c r="K145" s="169">
        <f>'ROHTAK ROAD'!K45</f>
        <v>0.17177499999999998</v>
      </c>
      <c r="L145" s="19"/>
      <c r="M145" s="19"/>
      <c r="N145" s="19"/>
      <c r="O145" s="19"/>
      <c r="P145" s="169">
        <f>'ROHTAK ROAD'!P45</f>
        <v>-0.33333750000000006</v>
      </c>
      <c r="Q145" s="59"/>
    </row>
    <row r="146" spans="1:17" ht="27.75" customHeight="1" thickBot="1">
      <c r="A146" s="179" t="s">
        <v>252</v>
      </c>
      <c r="B146" s="178"/>
      <c r="C146" s="178"/>
      <c r="D146" s="178"/>
      <c r="E146" s="178"/>
      <c r="F146" s="178"/>
      <c r="G146" s="178"/>
      <c r="H146" s="178"/>
      <c r="I146" s="178"/>
      <c r="J146" s="178"/>
      <c r="K146" s="610">
        <f>SUM(K143:K145)</f>
        <v>0.13867502666666653</v>
      </c>
      <c r="L146" s="60"/>
      <c r="M146" s="60"/>
      <c r="N146" s="60"/>
      <c r="O146" s="60"/>
      <c r="P146" s="610">
        <f>SUM(P143:P145)</f>
        <v>6.435812526666669</v>
      </c>
      <c r="Q146" s="187"/>
    </row>
    <row r="150" ht="13.5" thickBot="1">
      <c r="A150" s="285"/>
    </row>
    <row r="151" spans="1:17" ht="12.75">
      <c r="A151" s="270"/>
      <c r="B151" s="271"/>
      <c r="C151" s="271"/>
      <c r="D151" s="271"/>
      <c r="E151" s="271"/>
      <c r="F151" s="271"/>
      <c r="G151" s="271"/>
      <c r="H151" s="57"/>
      <c r="I151" s="57"/>
      <c r="J151" s="57"/>
      <c r="K151" s="57"/>
      <c r="L151" s="57"/>
      <c r="M151" s="57"/>
      <c r="N151" s="57"/>
      <c r="O151" s="57"/>
      <c r="P151" s="57"/>
      <c r="Q151" s="58"/>
    </row>
    <row r="152" spans="1:17" ht="23.25">
      <c r="A152" s="278" t="s">
        <v>335</v>
      </c>
      <c r="B152" s="262"/>
      <c r="C152" s="262"/>
      <c r="D152" s="262"/>
      <c r="E152" s="262"/>
      <c r="F152" s="262"/>
      <c r="G152" s="262"/>
      <c r="H152" s="19"/>
      <c r="I152" s="19"/>
      <c r="J152" s="19"/>
      <c r="K152" s="19"/>
      <c r="L152" s="19"/>
      <c r="M152" s="19"/>
      <c r="N152" s="19"/>
      <c r="O152" s="19"/>
      <c r="P152" s="19"/>
      <c r="Q152" s="59"/>
    </row>
    <row r="153" spans="1:17" ht="12.75">
      <c r="A153" s="272"/>
      <c r="B153" s="262"/>
      <c r="C153" s="262"/>
      <c r="D153" s="262"/>
      <c r="E153" s="262"/>
      <c r="F153" s="262"/>
      <c r="G153" s="262"/>
      <c r="H153" s="19"/>
      <c r="I153" s="19"/>
      <c r="J153" s="19"/>
      <c r="K153" s="19"/>
      <c r="L153" s="19"/>
      <c r="M153" s="19"/>
      <c r="N153" s="19"/>
      <c r="O153" s="19"/>
      <c r="P153" s="19"/>
      <c r="Q153" s="59"/>
    </row>
    <row r="154" spans="1:17" ht="15.75">
      <c r="A154" s="273"/>
      <c r="B154" s="274"/>
      <c r="C154" s="274"/>
      <c r="D154" s="274"/>
      <c r="E154" s="274"/>
      <c r="F154" s="274"/>
      <c r="G154" s="274"/>
      <c r="H154" s="19"/>
      <c r="I154" s="19"/>
      <c r="J154" s="19"/>
      <c r="K154" s="316" t="s">
        <v>347</v>
      </c>
      <c r="L154" s="19"/>
      <c r="M154" s="19"/>
      <c r="N154" s="19"/>
      <c r="O154" s="19"/>
      <c r="P154" s="316" t="s">
        <v>348</v>
      </c>
      <c r="Q154" s="59"/>
    </row>
    <row r="155" spans="1:17" ht="12.75">
      <c r="A155" s="275"/>
      <c r="B155" s="160"/>
      <c r="C155" s="160"/>
      <c r="D155" s="160"/>
      <c r="E155" s="160"/>
      <c r="F155" s="160"/>
      <c r="G155" s="160"/>
      <c r="H155" s="19"/>
      <c r="I155" s="19"/>
      <c r="J155" s="19"/>
      <c r="K155" s="19"/>
      <c r="L155" s="19"/>
      <c r="M155" s="19"/>
      <c r="N155" s="19"/>
      <c r="O155" s="19"/>
      <c r="P155" s="19"/>
      <c r="Q155" s="59"/>
    </row>
    <row r="156" spans="1:17" ht="12.75">
      <c r="A156" s="275"/>
      <c r="B156" s="160"/>
      <c r="C156" s="160"/>
      <c r="D156" s="160"/>
      <c r="E156" s="160"/>
      <c r="F156" s="160"/>
      <c r="G156" s="160"/>
      <c r="H156" s="19"/>
      <c r="I156" s="19"/>
      <c r="J156" s="19"/>
      <c r="K156" s="19"/>
      <c r="L156" s="19"/>
      <c r="M156" s="19"/>
      <c r="N156" s="19"/>
      <c r="O156" s="19"/>
      <c r="P156" s="19"/>
      <c r="Q156" s="59"/>
    </row>
    <row r="157" spans="1:17" ht="24.75" customHeight="1">
      <c r="A157" s="279" t="s">
        <v>338</v>
      </c>
      <c r="B157" s="263"/>
      <c r="C157" s="263"/>
      <c r="D157" s="264"/>
      <c r="E157" s="264"/>
      <c r="F157" s="265"/>
      <c r="G157" s="264"/>
      <c r="H157" s="19"/>
      <c r="I157" s="19"/>
      <c r="J157" s="19"/>
      <c r="K157" s="283">
        <f>K146</f>
        <v>0.13867502666666653</v>
      </c>
      <c r="L157" s="264" t="s">
        <v>336</v>
      </c>
      <c r="M157" s="19"/>
      <c r="N157" s="19"/>
      <c r="O157" s="19"/>
      <c r="P157" s="283">
        <f>P146</f>
        <v>6.435812526666669</v>
      </c>
      <c r="Q157" s="286" t="s">
        <v>336</v>
      </c>
    </row>
    <row r="158" spans="1:17" ht="15">
      <c r="A158" s="280"/>
      <c r="B158" s="266"/>
      <c r="C158" s="266"/>
      <c r="D158" s="262"/>
      <c r="E158" s="262"/>
      <c r="F158" s="267"/>
      <c r="G158" s="262"/>
      <c r="H158" s="19"/>
      <c r="I158" s="19"/>
      <c r="J158" s="19"/>
      <c r="K158" s="284"/>
      <c r="L158" s="262"/>
      <c r="M158" s="19"/>
      <c r="N158" s="19"/>
      <c r="O158" s="19"/>
      <c r="P158" s="284"/>
      <c r="Q158" s="287"/>
    </row>
    <row r="159" spans="1:17" ht="22.5" customHeight="1">
      <c r="A159" s="281" t="s">
        <v>337</v>
      </c>
      <c r="B159" s="268"/>
      <c r="C159" s="51"/>
      <c r="D159" s="262"/>
      <c r="E159" s="262"/>
      <c r="F159" s="269"/>
      <c r="G159" s="264"/>
      <c r="H159" s="19"/>
      <c r="I159" s="19"/>
      <c r="J159" s="19"/>
      <c r="K159" s="283">
        <f>'STEPPED UP GENCO'!K43</f>
        <v>0.0366119614</v>
      </c>
      <c r="L159" s="264" t="s">
        <v>336</v>
      </c>
      <c r="M159" s="19"/>
      <c r="N159" s="19"/>
      <c r="O159" s="19"/>
      <c r="P159" s="283">
        <f>'STEPPED UP GENCO'!P43</f>
        <v>-0.1288313291999999</v>
      </c>
      <c r="Q159" s="286" t="s">
        <v>336</v>
      </c>
    </row>
    <row r="160" spans="1:17" ht="12.75">
      <c r="A160" s="276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59"/>
    </row>
    <row r="161" spans="1:17" ht="12.75">
      <c r="A161" s="276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59"/>
    </row>
    <row r="162" spans="1:17" ht="12.75">
      <c r="A162" s="276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59"/>
    </row>
    <row r="163" spans="1:17" ht="21" thickBot="1">
      <c r="A163" s="277"/>
      <c r="B163" s="60"/>
      <c r="C163" s="60"/>
      <c r="D163" s="60"/>
      <c r="E163" s="60"/>
      <c r="F163" s="60"/>
      <c r="G163" s="60"/>
      <c r="H163" s="745"/>
      <c r="I163" s="745"/>
      <c r="J163" s="746" t="s">
        <v>339</v>
      </c>
      <c r="K163" s="747">
        <f>SUM(K157:K162)</f>
        <v>0.17528698806666654</v>
      </c>
      <c r="L163" s="745" t="s">
        <v>336</v>
      </c>
      <c r="M163" s="748"/>
      <c r="N163" s="60"/>
      <c r="O163" s="60"/>
      <c r="P163" s="747">
        <f>SUM(P157:P162)</f>
        <v>6.306981197466669</v>
      </c>
      <c r="Q163" s="749" t="s">
        <v>336</v>
      </c>
    </row>
  </sheetData>
  <sheetProtection/>
  <printOptions horizontalCentered="1"/>
  <pageMargins left="0.39" right="0.25" top="0.36" bottom="0" header="0.38" footer="0.5"/>
  <pageSetup horizontalDpi="300" verticalDpi="300" orientation="landscape" scale="59" r:id="rId1"/>
  <rowBreaks count="2" manualBreakCount="2">
    <brk id="57" max="16" man="1"/>
    <brk id="112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65"/>
  <sheetViews>
    <sheetView view="pageBreakPreview" zoomScale="70" zoomScaleNormal="85" zoomScaleSheetLayoutView="70" zoomScalePageLayoutView="0" workbookViewId="0" topLeftCell="A1">
      <selection activeCell="M5" sqref="M5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8.421875" style="0" customWidth="1"/>
  </cols>
  <sheetData>
    <row r="1" ht="26.25">
      <c r="A1" s="1" t="s">
        <v>244</v>
      </c>
    </row>
    <row r="2" spans="1:18" ht="15">
      <c r="A2" s="2" t="s">
        <v>245</v>
      </c>
      <c r="K2" s="56"/>
      <c r="Q2" s="308" t="str">
        <f>NDPL!$Q$1</f>
        <v>JULY-2014</v>
      </c>
      <c r="R2" s="308"/>
    </row>
    <row r="3" ht="23.25">
      <c r="A3" s="3" t="s">
        <v>87</v>
      </c>
    </row>
    <row r="4" spans="1:16" ht="18.75" thickBot="1">
      <c r="A4" s="108" t="s">
        <v>253</v>
      </c>
      <c r="G4" s="19"/>
      <c r="H4" s="19"/>
      <c r="I4" s="56" t="s">
        <v>7</v>
      </c>
      <c r="J4" s="19"/>
      <c r="K4" s="19"/>
      <c r="L4" s="19"/>
      <c r="M4" s="19"/>
      <c r="N4" s="56" t="s">
        <v>407</v>
      </c>
      <c r="O4" s="19"/>
      <c r="P4" s="19"/>
    </row>
    <row r="5" spans="1:17" ht="55.5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01/08/2014</v>
      </c>
      <c r="H5" s="39" t="str">
        <f>NDPL!H5</f>
        <v>INTIAL READING 01/07/2014</v>
      </c>
      <c r="I5" s="39" t="s">
        <v>4</v>
      </c>
      <c r="J5" s="39" t="s">
        <v>5</v>
      </c>
      <c r="K5" s="39" t="s">
        <v>6</v>
      </c>
      <c r="L5" s="41" t="str">
        <f>NDPL!G5</f>
        <v>FINAL READING 01/08/2014</v>
      </c>
      <c r="M5" s="39" t="str">
        <f>NDPL!H5</f>
        <v>INTIAL READING 01/07/2014</v>
      </c>
      <c r="N5" s="39" t="s">
        <v>4</v>
      </c>
      <c r="O5" s="39" t="s">
        <v>5</v>
      </c>
      <c r="P5" s="39" t="s">
        <v>6</v>
      </c>
      <c r="Q5" s="214" t="s">
        <v>317</v>
      </c>
    </row>
    <row r="6" spans="1:16" ht="14.25" thickBot="1" thickTop="1">
      <c r="A6" s="6"/>
      <c r="B6" s="15"/>
      <c r="C6" s="4"/>
      <c r="D6" s="4"/>
      <c r="E6" s="4"/>
      <c r="F6" s="4"/>
      <c r="G6" s="4"/>
      <c r="H6" s="4"/>
      <c r="I6" s="4"/>
      <c r="J6" s="4"/>
      <c r="K6" s="4"/>
      <c r="L6" s="20"/>
      <c r="M6" s="4"/>
      <c r="N6" s="4"/>
      <c r="O6" s="4"/>
      <c r="P6" s="4"/>
    </row>
    <row r="7" spans="1:17" ht="15.75" customHeight="1" thickTop="1">
      <c r="A7" s="476"/>
      <c r="B7" s="477" t="s">
        <v>144</v>
      </c>
      <c r="C7" s="464"/>
      <c r="D7" s="42"/>
      <c r="E7" s="42"/>
      <c r="F7" s="43"/>
      <c r="G7" s="34"/>
      <c r="H7" s="25"/>
      <c r="I7" s="25"/>
      <c r="J7" s="25"/>
      <c r="K7" s="25"/>
      <c r="L7" s="24"/>
      <c r="M7" s="25"/>
      <c r="N7" s="25"/>
      <c r="O7" s="25"/>
      <c r="P7" s="25"/>
      <c r="Q7" s="180"/>
    </row>
    <row r="8" spans="1:17" ht="15.75" customHeight="1">
      <c r="A8" s="478">
        <v>1</v>
      </c>
      <c r="B8" s="479" t="s">
        <v>88</v>
      </c>
      <c r="C8" s="484">
        <v>4865098</v>
      </c>
      <c r="D8" s="46" t="s">
        <v>12</v>
      </c>
      <c r="E8" s="47" t="s">
        <v>354</v>
      </c>
      <c r="F8" s="493">
        <v>100</v>
      </c>
      <c r="G8" s="440">
        <v>999998</v>
      </c>
      <c r="H8" s="441">
        <v>999998</v>
      </c>
      <c r="I8" s="513">
        <f>G8-H8</f>
        <v>0</v>
      </c>
      <c r="J8" s="513">
        <f>$F8*I8</f>
        <v>0</v>
      </c>
      <c r="K8" s="513">
        <f aca="true" t="shared" si="0" ref="K8:K49">J8/1000000</f>
        <v>0</v>
      </c>
      <c r="L8" s="440">
        <v>37956</v>
      </c>
      <c r="M8" s="441">
        <v>37956</v>
      </c>
      <c r="N8" s="513">
        <f>L8-M8</f>
        <v>0</v>
      </c>
      <c r="O8" s="513">
        <f>$F8*N8</f>
        <v>0</v>
      </c>
      <c r="P8" s="513">
        <f aca="true" t="shared" si="1" ref="P8:P49">O8/1000000</f>
        <v>0</v>
      </c>
      <c r="Q8" s="181"/>
    </row>
    <row r="9" spans="1:17" ht="15.75" customHeight="1">
      <c r="A9" s="478">
        <v>2</v>
      </c>
      <c r="B9" s="479" t="s">
        <v>89</v>
      </c>
      <c r="C9" s="484">
        <v>4865161</v>
      </c>
      <c r="D9" s="46" t="s">
        <v>12</v>
      </c>
      <c r="E9" s="47" t="s">
        <v>354</v>
      </c>
      <c r="F9" s="493">
        <v>100</v>
      </c>
      <c r="G9" s="440">
        <v>993194</v>
      </c>
      <c r="H9" s="441">
        <v>993194</v>
      </c>
      <c r="I9" s="513">
        <f aca="true" t="shared" si="2" ref="I9:I14">G9-H9</f>
        <v>0</v>
      </c>
      <c r="J9" s="513">
        <f aca="true" t="shared" si="3" ref="J9:J49">$F9*I9</f>
        <v>0</v>
      </c>
      <c r="K9" s="513">
        <f t="shared" si="0"/>
        <v>0</v>
      </c>
      <c r="L9" s="440">
        <v>81241</v>
      </c>
      <c r="M9" s="441">
        <v>79972</v>
      </c>
      <c r="N9" s="513">
        <f aca="true" t="shared" si="4" ref="N9:N14">L9-M9</f>
        <v>1269</v>
      </c>
      <c r="O9" s="513">
        <f aca="true" t="shared" si="5" ref="O9:O49">$F9*N9</f>
        <v>126900</v>
      </c>
      <c r="P9" s="513">
        <f t="shared" si="1"/>
        <v>0.1269</v>
      </c>
      <c r="Q9" s="181"/>
    </row>
    <row r="10" spans="1:17" ht="15.75" customHeight="1">
      <c r="A10" s="478">
        <v>3</v>
      </c>
      <c r="B10" s="479" t="s">
        <v>90</v>
      </c>
      <c r="C10" s="484">
        <v>4865099</v>
      </c>
      <c r="D10" s="46" t="s">
        <v>12</v>
      </c>
      <c r="E10" s="47" t="s">
        <v>354</v>
      </c>
      <c r="F10" s="493">
        <v>100</v>
      </c>
      <c r="G10" s="440">
        <v>16821</v>
      </c>
      <c r="H10" s="441">
        <v>16821</v>
      </c>
      <c r="I10" s="513">
        <f t="shared" si="2"/>
        <v>0</v>
      </c>
      <c r="J10" s="513">
        <f t="shared" si="3"/>
        <v>0</v>
      </c>
      <c r="K10" s="513">
        <f t="shared" si="0"/>
        <v>0</v>
      </c>
      <c r="L10" s="440">
        <v>40984</v>
      </c>
      <c r="M10" s="441">
        <v>29010</v>
      </c>
      <c r="N10" s="513">
        <f t="shared" si="4"/>
        <v>11974</v>
      </c>
      <c r="O10" s="513">
        <f t="shared" si="5"/>
        <v>1197400</v>
      </c>
      <c r="P10" s="513">
        <f t="shared" si="1"/>
        <v>1.1974</v>
      </c>
      <c r="Q10" s="181"/>
    </row>
    <row r="11" spans="1:17" ht="15.75" customHeight="1">
      <c r="A11" s="478">
        <v>4</v>
      </c>
      <c r="B11" s="479" t="s">
        <v>91</v>
      </c>
      <c r="C11" s="484">
        <v>4865184</v>
      </c>
      <c r="D11" s="46" t="s">
        <v>12</v>
      </c>
      <c r="E11" s="47" t="s">
        <v>354</v>
      </c>
      <c r="F11" s="493">
        <v>600</v>
      </c>
      <c r="G11" s="440">
        <v>999999</v>
      </c>
      <c r="H11" s="441">
        <v>999999</v>
      </c>
      <c r="I11" s="513">
        <f>G11-H11</f>
        <v>0</v>
      </c>
      <c r="J11" s="513">
        <f>$F11*I11</f>
        <v>0</v>
      </c>
      <c r="K11" s="513">
        <f>J11/1000000</f>
        <v>0</v>
      </c>
      <c r="L11" s="440">
        <v>5659</v>
      </c>
      <c r="M11" s="441">
        <v>5659</v>
      </c>
      <c r="N11" s="513">
        <f>L11-M11</f>
        <v>0</v>
      </c>
      <c r="O11" s="513">
        <f>$F11*N11</f>
        <v>0</v>
      </c>
      <c r="P11" s="513">
        <f>O11/1000000</f>
        <v>0</v>
      </c>
      <c r="Q11" s="181"/>
    </row>
    <row r="12" spans="1:17" ht="15">
      <c r="A12" s="478">
        <v>5</v>
      </c>
      <c r="B12" s="479" t="s">
        <v>92</v>
      </c>
      <c r="C12" s="484">
        <v>4865103</v>
      </c>
      <c r="D12" s="46" t="s">
        <v>12</v>
      </c>
      <c r="E12" s="47" t="s">
        <v>354</v>
      </c>
      <c r="F12" s="493">
        <v>100</v>
      </c>
      <c r="G12" s="443">
        <v>2031</v>
      </c>
      <c r="H12" s="444">
        <v>2031</v>
      </c>
      <c r="I12" s="350">
        <f>G12-H12</f>
        <v>0</v>
      </c>
      <c r="J12" s="350">
        <f t="shared" si="3"/>
        <v>0</v>
      </c>
      <c r="K12" s="350">
        <f t="shared" si="0"/>
        <v>0</v>
      </c>
      <c r="L12" s="443">
        <v>2292</v>
      </c>
      <c r="M12" s="444">
        <v>2121</v>
      </c>
      <c r="N12" s="350">
        <f>L12-M12</f>
        <v>171</v>
      </c>
      <c r="O12" s="350">
        <f t="shared" si="5"/>
        <v>17100</v>
      </c>
      <c r="P12" s="350">
        <f t="shared" si="1"/>
        <v>0.0171</v>
      </c>
      <c r="Q12" s="715"/>
    </row>
    <row r="13" spans="1:17" ht="15.75" customHeight="1">
      <c r="A13" s="478">
        <v>6</v>
      </c>
      <c r="B13" s="479" t="s">
        <v>93</v>
      </c>
      <c r="C13" s="484">
        <v>4865101</v>
      </c>
      <c r="D13" s="46" t="s">
        <v>12</v>
      </c>
      <c r="E13" s="47" t="s">
        <v>354</v>
      </c>
      <c r="F13" s="493">
        <v>100</v>
      </c>
      <c r="G13" s="440">
        <v>10436</v>
      </c>
      <c r="H13" s="441">
        <v>10436</v>
      </c>
      <c r="I13" s="513">
        <f t="shared" si="2"/>
        <v>0</v>
      </c>
      <c r="J13" s="513">
        <f t="shared" si="3"/>
        <v>0</v>
      </c>
      <c r="K13" s="513">
        <f t="shared" si="0"/>
        <v>0</v>
      </c>
      <c r="L13" s="440">
        <v>157734</v>
      </c>
      <c r="M13" s="441">
        <v>152458</v>
      </c>
      <c r="N13" s="513">
        <f t="shared" si="4"/>
        <v>5276</v>
      </c>
      <c r="O13" s="513">
        <f t="shared" si="5"/>
        <v>527600</v>
      </c>
      <c r="P13" s="513">
        <f t="shared" si="1"/>
        <v>0.5276</v>
      </c>
      <c r="Q13" s="181"/>
    </row>
    <row r="14" spans="1:17" ht="15.75" customHeight="1">
      <c r="A14" s="478">
        <v>7</v>
      </c>
      <c r="B14" s="479" t="s">
        <v>94</v>
      </c>
      <c r="C14" s="484">
        <v>4865102</v>
      </c>
      <c r="D14" s="46" t="s">
        <v>12</v>
      </c>
      <c r="E14" s="47" t="s">
        <v>354</v>
      </c>
      <c r="F14" s="493">
        <v>100</v>
      </c>
      <c r="G14" s="440">
        <v>5393</v>
      </c>
      <c r="H14" s="441">
        <v>5393</v>
      </c>
      <c r="I14" s="513">
        <f t="shared" si="2"/>
        <v>0</v>
      </c>
      <c r="J14" s="513">
        <f t="shared" si="3"/>
        <v>0</v>
      </c>
      <c r="K14" s="513">
        <f t="shared" si="0"/>
        <v>0</v>
      </c>
      <c r="L14" s="440">
        <v>116807</v>
      </c>
      <c r="M14" s="441">
        <v>109468</v>
      </c>
      <c r="N14" s="513">
        <f t="shared" si="4"/>
        <v>7339</v>
      </c>
      <c r="O14" s="513">
        <f t="shared" si="5"/>
        <v>733900</v>
      </c>
      <c r="P14" s="513">
        <f t="shared" si="1"/>
        <v>0.7339</v>
      </c>
      <c r="Q14" s="181"/>
    </row>
    <row r="15" spans="1:17" ht="15.75" customHeight="1">
      <c r="A15" s="478"/>
      <c r="B15" s="481" t="s">
        <v>11</v>
      </c>
      <c r="C15" s="484"/>
      <c r="D15" s="46"/>
      <c r="E15" s="46"/>
      <c r="F15" s="493"/>
      <c r="G15" s="440"/>
      <c r="H15" s="441"/>
      <c r="I15" s="513"/>
      <c r="J15" s="513"/>
      <c r="K15" s="513"/>
      <c r="L15" s="514"/>
      <c r="M15" s="513"/>
      <c r="N15" s="513"/>
      <c r="O15" s="513"/>
      <c r="P15" s="513"/>
      <c r="Q15" s="181"/>
    </row>
    <row r="16" spans="1:17" ht="15.75" customHeight="1">
      <c r="A16" s="478">
        <v>8</v>
      </c>
      <c r="B16" s="479" t="s">
        <v>377</v>
      </c>
      <c r="C16" s="484">
        <v>4864884</v>
      </c>
      <c r="D16" s="46" t="s">
        <v>12</v>
      </c>
      <c r="E16" s="47" t="s">
        <v>354</v>
      </c>
      <c r="F16" s="493">
        <v>1000</v>
      </c>
      <c r="G16" s="440">
        <v>993615</v>
      </c>
      <c r="H16" s="441">
        <v>993615</v>
      </c>
      <c r="I16" s="513">
        <f>G16-H16</f>
        <v>0</v>
      </c>
      <c r="J16" s="513">
        <f t="shared" si="3"/>
        <v>0</v>
      </c>
      <c r="K16" s="513">
        <f t="shared" si="0"/>
        <v>0</v>
      </c>
      <c r="L16" s="440">
        <v>1023</v>
      </c>
      <c r="M16" s="441">
        <v>956</v>
      </c>
      <c r="N16" s="513">
        <f>L16-M16</f>
        <v>67</v>
      </c>
      <c r="O16" s="513">
        <f t="shared" si="5"/>
        <v>67000</v>
      </c>
      <c r="P16" s="513">
        <f t="shared" si="1"/>
        <v>0.067</v>
      </c>
      <c r="Q16" s="571"/>
    </row>
    <row r="17" spans="1:17" ht="15.75" customHeight="1">
      <c r="A17" s="478">
        <v>9</v>
      </c>
      <c r="B17" s="479" t="s">
        <v>95</v>
      </c>
      <c r="C17" s="484">
        <v>4864831</v>
      </c>
      <c r="D17" s="46" t="s">
        <v>12</v>
      </c>
      <c r="E17" s="47" t="s">
        <v>354</v>
      </c>
      <c r="F17" s="493">
        <v>1000</v>
      </c>
      <c r="G17" s="440">
        <v>998708</v>
      </c>
      <c r="H17" s="441">
        <v>998708</v>
      </c>
      <c r="I17" s="513">
        <f aca="true" t="shared" si="6" ref="I17:I49">G17-H17</f>
        <v>0</v>
      </c>
      <c r="J17" s="513">
        <f t="shared" si="3"/>
        <v>0</v>
      </c>
      <c r="K17" s="513">
        <f t="shared" si="0"/>
        <v>0</v>
      </c>
      <c r="L17" s="440">
        <v>1819</v>
      </c>
      <c r="M17" s="441">
        <v>1877</v>
      </c>
      <c r="N17" s="513">
        <f aca="true" t="shared" si="7" ref="N17:N49">L17-M17</f>
        <v>-58</v>
      </c>
      <c r="O17" s="513">
        <f t="shared" si="5"/>
        <v>-58000</v>
      </c>
      <c r="P17" s="513">
        <f t="shared" si="1"/>
        <v>-0.058</v>
      </c>
      <c r="Q17" s="181"/>
    </row>
    <row r="18" spans="1:17" ht="15.75" customHeight="1">
      <c r="A18" s="478">
        <v>10</v>
      </c>
      <c r="B18" s="479" t="s">
        <v>126</v>
      </c>
      <c r="C18" s="484">
        <v>4864832</v>
      </c>
      <c r="D18" s="46" t="s">
        <v>12</v>
      </c>
      <c r="E18" s="47" t="s">
        <v>354</v>
      </c>
      <c r="F18" s="493">
        <v>1000</v>
      </c>
      <c r="G18" s="440">
        <v>699</v>
      </c>
      <c r="H18" s="441">
        <v>699</v>
      </c>
      <c r="I18" s="513">
        <f t="shared" si="6"/>
        <v>0</v>
      </c>
      <c r="J18" s="513">
        <f t="shared" si="3"/>
        <v>0</v>
      </c>
      <c r="K18" s="513">
        <f t="shared" si="0"/>
        <v>0</v>
      </c>
      <c r="L18" s="440">
        <v>1385</v>
      </c>
      <c r="M18" s="441">
        <v>1221</v>
      </c>
      <c r="N18" s="513">
        <f t="shared" si="7"/>
        <v>164</v>
      </c>
      <c r="O18" s="513">
        <f t="shared" si="5"/>
        <v>164000</v>
      </c>
      <c r="P18" s="513">
        <f t="shared" si="1"/>
        <v>0.164</v>
      </c>
      <c r="Q18" s="181"/>
    </row>
    <row r="19" spans="1:17" ht="15.75" customHeight="1">
      <c r="A19" s="478">
        <v>11</v>
      </c>
      <c r="B19" s="479" t="s">
        <v>96</v>
      </c>
      <c r="C19" s="484">
        <v>4864833</v>
      </c>
      <c r="D19" s="46" t="s">
        <v>12</v>
      </c>
      <c r="E19" s="47" t="s">
        <v>354</v>
      </c>
      <c r="F19" s="493">
        <v>1000</v>
      </c>
      <c r="G19" s="440">
        <v>998707</v>
      </c>
      <c r="H19" s="441">
        <v>998707</v>
      </c>
      <c r="I19" s="513">
        <f t="shared" si="6"/>
        <v>0</v>
      </c>
      <c r="J19" s="513">
        <f t="shared" si="3"/>
        <v>0</v>
      </c>
      <c r="K19" s="513">
        <f t="shared" si="0"/>
        <v>0</v>
      </c>
      <c r="L19" s="440">
        <v>2618</v>
      </c>
      <c r="M19" s="441">
        <v>2648</v>
      </c>
      <c r="N19" s="513">
        <f t="shared" si="7"/>
        <v>-30</v>
      </c>
      <c r="O19" s="513">
        <f t="shared" si="5"/>
        <v>-30000</v>
      </c>
      <c r="P19" s="513">
        <f t="shared" si="1"/>
        <v>-0.03</v>
      </c>
      <c r="Q19" s="181"/>
    </row>
    <row r="20" spans="1:17" ht="15.75" customHeight="1">
      <c r="A20" s="478">
        <v>12</v>
      </c>
      <c r="B20" s="479" t="s">
        <v>97</v>
      </c>
      <c r="C20" s="484">
        <v>4864834</v>
      </c>
      <c r="D20" s="46" t="s">
        <v>12</v>
      </c>
      <c r="E20" s="47" t="s">
        <v>354</v>
      </c>
      <c r="F20" s="493">
        <v>1000</v>
      </c>
      <c r="G20" s="440">
        <v>999091</v>
      </c>
      <c r="H20" s="441">
        <v>999100</v>
      </c>
      <c r="I20" s="513">
        <f t="shared" si="6"/>
        <v>-9</v>
      </c>
      <c r="J20" s="513">
        <f t="shared" si="3"/>
        <v>-9000</v>
      </c>
      <c r="K20" s="513">
        <f t="shared" si="0"/>
        <v>-0.009</v>
      </c>
      <c r="L20" s="440">
        <v>4437</v>
      </c>
      <c r="M20" s="441">
        <v>4469</v>
      </c>
      <c r="N20" s="513">
        <f t="shared" si="7"/>
        <v>-32</v>
      </c>
      <c r="O20" s="513">
        <f t="shared" si="5"/>
        <v>-32000</v>
      </c>
      <c r="P20" s="513">
        <f t="shared" si="1"/>
        <v>-0.032</v>
      </c>
      <c r="Q20" s="181"/>
    </row>
    <row r="21" spans="1:17" ht="15.75" customHeight="1">
      <c r="A21" s="478">
        <v>13</v>
      </c>
      <c r="B21" s="424" t="s">
        <v>98</v>
      </c>
      <c r="C21" s="484">
        <v>4864835</v>
      </c>
      <c r="D21" s="50" t="s">
        <v>12</v>
      </c>
      <c r="E21" s="47" t="s">
        <v>354</v>
      </c>
      <c r="F21" s="493">
        <v>1000</v>
      </c>
      <c r="G21" s="440">
        <v>248</v>
      </c>
      <c r="H21" s="441">
        <v>249</v>
      </c>
      <c r="I21" s="513">
        <f t="shared" si="6"/>
        <v>-1</v>
      </c>
      <c r="J21" s="513">
        <f t="shared" si="3"/>
        <v>-1000</v>
      </c>
      <c r="K21" s="513">
        <f t="shared" si="0"/>
        <v>-0.001</v>
      </c>
      <c r="L21" s="440">
        <v>1583</v>
      </c>
      <c r="M21" s="441">
        <v>1154</v>
      </c>
      <c r="N21" s="513">
        <f t="shared" si="7"/>
        <v>429</v>
      </c>
      <c r="O21" s="513">
        <f t="shared" si="5"/>
        <v>429000</v>
      </c>
      <c r="P21" s="513">
        <f t="shared" si="1"/>
        <v>0.429</v>
      </c>
      <c r="Q21" s="181"/>
    </row>
    <row r="22" spans="1:17" ht="15.75" customHeight="1">
      <c r="A22" s="478">
        <v>14</v>
      </c>
      <c r="B22" s="479" t="s">
        <v>99</v>
      </c>
      <c r="C22" s="484">
        <v>4864836</v>
      </c>
      <c r="D22" s="46" t="s">
        <v>12</v>
      </c>
      <c r="E22" s="47" t="s">
        <v>354</v>
      </c>
      <c r="F22" s="493">
        <v>1000</v>
      </c>
      <c r="G22" s="440">
        <v>999877</v>
      </c>
      <c r="H22" s="441">
        <v>999877</v>
      </c>
      <c r="I22" s="513">
        <f t="shared" si="6"/>
        <v>0</v>
      </c>
      <c r="J22" s="513">
        <f t="shared" si="3"/>
        <v>0</v>
      </c>
      <c r="K22" s="513">
        <f t="shared" si="0"/>
        <v>0</v>
      </c>
      <c r="L22" s="440">
        <v>16636</v>
      </c>
      <c r="M22" s="441">
        <v>16418</v>
      </c>
      <c r="N22" s="513">
        <f t="shared" si="7"/>
        <v>218</v>
      </c>
      <c r="O22" s="513">
        <f t="shared" si="5"/>
        <v>218000</v>
      </c>
      <c r="P22" s="513">
        <f t="shared" si="1"/>
        <v>0.218</v>
      </c>
      <c r="Q22" s="181"/>
    </row>
    <row r="23" spans="1:17" ht="15.75" customHeight="1">
      <c r="A23" s="478">
        <v>15</v>
      </c>
      <c r="B23" s="479" t="s">
        <v>100</v>
      </c>
      <c r="C23" s="484">
        <v>4864837</v>
      </c>
      <c r="D23" s="46" t="s">
        <v>12</v>
      </c>
      <c r="E23" s="47" t="s">
        <v>354</v>
      </c>
      <c r="F23" s="493">
        <v>1000</v>
      </c>
      <c r="G23" s="440">
        <v>1551</v>
      </c>
      <c r="H23" s="441">
        <v>1551</v>
      </c>
      <c r="I23" s="513">
        <f t="shared" si="6"/>
        <v>0</v>
      </c>
      <c r="J23" s="513">
        <f t="shared" si="3"/>
        <v>0</v>
      </c>
      <c r="K23" s="513">
        <f t="shared" si="0"/>
        <v>0</v>
      </c>
      <c r="L23" s="440">
        <v>37396</v>
      </c>
      <c r="M23" s="441">
        <v>37171</v>
      </c>
      <c r="N23" s="513">
        <f t="shared" si="7"/>
        <v>225</v>
      </c>
      <c r="O23" s="513">
        <f t="shared" si="5"/>
        <v>225000</v>
      </c>
      <c r="P23" s="350">
        <f t="shared" si="1"/>
        <v>0.225</v>
      </c>
      <c r="Q23" s="181"/>
    </row>
    <row r="24" spans="1:17" ht="15.75" customHeight="1">
      <c r="A24" s="478">
        <v>16</v>
      </c>
      <c r="B24" s="479" t="s">
        <v>101</v>
      </c>
      <c r="C24" s="484">
        <v>4864838</v>
      </c>
      <c r="D24" s="46" t="s">
        <v>12</v>
      </c>
      <c r="E24" s="47" t="s">
        <v>354</v>
      </c>
      <c r="F24" s="493">
        <v>1000</v>
      </c>
      <c r="G24" s="440">
        <v>258</v>
      </c>
      <c r="H24" s="441">
        <v>258</v>
      </c>
      <c r="I24" s="513">
        <f t="shared" si="6"/>
        <v>0</v>
      </c>
      <c r="J24" s="513">
        <f t="shared" si="3"/>
        <v>0</v>
      </c>
      <c r="K24" s="513">
        <f t="shared" si="0"/>
        <v>0</v>
      </c>
      <c r="L24" s="440">
        <v>26640</v>
      </c>
      <c r="M24" s="441">
        <v>25492</v>
      </c>
      <c r="N24" s="513">
        <f t="shared" si="7"/>
        <v>1148</v>
      </c>
      <c r="O24" s="513">
        <f t="shared" si="5"/>
        <v>1148000</v>
      </c>
      <c r="P24" s="513">
        <f t="shared" si="1"/>
        <v>1.148</v>
      </c>
      <c r="Q24" s="181"/>
    </row>
    <row r="25" spans="1:17" ht="15.75" customHeight="1">
      <c r="A25" s="478">
        <v>17</v>
      </c>
      <c r="B25" s="479" t="s">
        <v>124</v>
      </c>
      <c r="C25" s="484">
        <v>4864839</v>
      </c>
      <c r="D25" s="46" t="s">
        <v>12</v>
      </c>
      <c r="E25" s="47" t="s">
        <v>354</v>
      </c>
      <c r="F25" s="493">
        <v>1000</v>
      </c>
      <c r="G25" s="440">
        <v>1471</v>
      </c>
      <c r="H25" s="441">
        <v>1471</v>
      </c>
      <c r="I25" s="513">
        <f t="shared" si="6"/>
        <v>0</v>
      </c>
      <c r="J25" s="513">
        <f t="shared" si="3"/>
        <v>0</v>
      </c>
      <c r="K25" s="513">
        <f t="shared" si="0"/>
        <v>0</v>
      </c>
      <c r="L25" s="440">
        <v>9063</v>
      </c>
      <c r="M25" s="441">
        <v>8766</v>
      </c>
      <c r="N25" s="513">
        <f t="shared" si="7"/>
        <v>297</v>
      </c>
      <c r="O25" s="513">
        <f t="shared" si="5"/>
        <v>297000</v>
      </c>
      <c r="P25" s="513">
        <f t="shared" si="1"/>
        <v>0.297</v>
      </c>
      <c r="Q25" s="181"/>
    </row>
    <row r="26" spans="1:17" ht="15.75" customHeight="1">
      <c r="A26" s="478">
        <v>18</v>
      </c>
      <c r="B26" s="479" t="s">
        <v>127</v>
      </c>
      <c r="C26" s="484">
        <v>4864788</v>
      </c>
      <c r="D26" s="46" t="s">
        <v>12</v>
      </c>
      <c r="E26" s="47" t="s">
        <v>354</v>
      </c>
      <c r="F26" s="493">
        <v>100</v>
      </c>
      <c r="G26" s="440">
        <v>6860</v>
      </c>
      <c r="H26" s="441">
        <v>6859</v>
      </c>
      <c r="I26" s="513">
        <f t="shared" si="6"/>
        <v>1</v>
      </c>
      <c r="J26" s="513">
        <f t="shared" si="3"/>
        <v>100</v>
      </c>
      <c r="K26" s="513">
        <f t="shared" si="0"/>
        <v>0.0001</v>
      </c>
      <c r="L26" s="440">
        <v>182</v>
      </c>
      <c r="M26" s="441">
        <v>93</v>
      </c>
      <c r="N26" s="513">
        <f t="shared" si="7"/>
        <v>89</v>
      </c>
      <c r="O26" s="513">
        <f t="shared" si="5"/>
        <v>8900</v>
      </c>
      <c r="P26" s="513">
        <f t="shared" si="1"/>
        <v>0.0089</v>
      </c>
      <c r="Q26" s="181"/>
    </row>
    <row r="27" spans="1:17" ht="15.75" customHeight="1">
      <c r="A27" s="478">
        <v>19</v>
      </c>
      <c r="B27" s="479" t="s">
        <v>125</v>
      </c>
      <c r="C27" s="484">
        <v>4864883</v>
      </c>
      <c r="D27" s="46" t="s">
        <v>12</v>
      </c>
      <c r="E27" s="47" t="s">
        <v>354</v>
      </c>
      <c r="F27" s="493">
        <v>1000</v>
      </c>
      <c r="G27" s="440">
        <v>998580</v>
      </c>
      <c r="H27" s="441">
        <v>998580</v>
      </c>
      <c r="I27" s="513">
        <f t="shared" si="6"/>
        <v>0</v>
      </c>
      <c r="J27" s="513">
        <f t="shared" si="3"/>
        <v>0</v>
      </c>
      <c r="K27" s="513">
        <f t="shared" si="0"/>
        <v>0</v>
      </c>
      <c r="L27" s="440">
        <v>13711</v>
      </c>
      <c r="M27" s="441">
        <v>13184</v>
      </c>
      <c r="N27" s="513">
        <f t="shared" si="7"/>
        <v>527</v>
      </c>
      <c r="O27" s="513">
        <f t="shared" si="5"/>
        <v>527000</v>
      </c>
      <c r="P27" s="513">
        <f t="shared" si="1"/>
        <v>0.527</v>
      </c>
      <c r="Q27" s="181"/>
    </row>
    <row r="28" spans="1:17" ht="15.75" customHeight="1">
      <c r="A28" s="478"/>
      <c r="B28" s="481" t="s">
        <v>102</v>
      </c>
      <c r="C28" s="484"/>
      <c r="D28" s="46"/>
      <c r="E28" s="46"/>
      <c r="F28" s="493"/>
      <c r="G28" s="440"/>
      <c r="H28" s="441"/>
      <c r="I28" s="21"/>
      <c r="J28" s="21"/>
      <c r="K28" s="240"/>
      <c r="L28" s="100"/>
      <c r="M28" s="21"/>
      <c r="N28" s="21"/>
      <c r="O28" s="21"/>
      <c r="P28" s="240"/>
      <c r="Q28" s="181"/>
    </row>
    <row r="29" spans="1:17" ht="15.75" customHeight="1">
      <c r="A29" s="478">
        <v>20</v>
      </c>
      <c r="B29" s="479" t="s">
        <v>103</v>
      </c>
      <c r="C29" s="484">
        <v>4865041</v>
      </c>
      <c r="D29" s="46" t="s">
        <v>12</v>
      </c>
      <c r="E29" s="47" t="s">
        <v>354</v>
      </c>
      <c r="F29" s="493">
        <v>1100</v>
      </c>
      <c r="G29" s="440">
        <v>999998</v>
      </c>
      <c r="H29" s="441">
        <v>999998</v>
      </c>
      <c r="I29" s="513">
        <f t="shared" si="6"/>
        <v>0</v>
      </c>
      <c r="J29" s="513">
        <f t="shared" si="3"/>
        <v>0</v>
      </c>
      <c r="K29" s="513">
        <f t="shared" si="0"/>
        <v>0</v>
      </c>
      <c r="L29" s="440">
        <v>730094</v>
      </c>
      <c r="M29" s="441">
        <v>733171</v>
      </c>
      <c r="N29" s="513">
        <f t="shared" si="7"/>
        <v>-3077</v>
      </c>
      <c r="O29" s="513">
        <f t="shared" si="5"/>
        <v>-3384700</v>
      </c>
      <c r="P29" s="513">
        <f t="shared" si="1"/>
        <v>-3.3847</v>
      </c>
      <c r="Q29" s="181"/>
    </row>
    <row r="30" spans="1:17" ht="15.75" customHeight="1">
      <c r="A30" s="478">
        <v>21</v>
      </c>
      <c r="B30" s="479" t="s">
        <v>104</v>
      </c>
      <c r="C30" s="484">
        <v>4865042</v>
      </c>
      <c r="D30" s="46" t="s">
        <v>12</v>
      </c>
      <c r="E30" s="47" t="s">
        <v>354</v>
      </c>
      <c r="F30" s="493">
        <v>1100</v>
      </c>
      <c r="G30" s="440">
        <v>999998</v>
      </c>
      <c r="H30" s="441">
        <v>999998</v>
      </c>
      <c r="I30" s="513">
        <f t="shared" si="6"/>
        <v>0</v>
      </c>
      <c r="J30" s="513">
        <f t="shared" si="3"/>
        <v>0</v>
      </c>
      <c r="K30" s="513">
        <f t="shared" si="0"/>
        <v>0</v>
      </c>
      <c r="L30" s="440">
        <v>769651</v>
      </c>
      <c r="M30" s="441">
        <v>773003</v>
      </c>
      <c r="N30" s="513">
        <f t="shared" si="7"/>
        <v>-3352</v>
      </c>
      <c r="O30" s="513">
        <f t="shared" si="5"/>
        <v>-3687200</v>
      </c>
      <c r="P30" s="513">
        <f t="shared" si="1"/>
        <v>-3.6872</v>
      </c>
      <c r="Q30" s="181"/>
    </row>
    <row r="31" spans="1:17" ht="15.75" customHeight="1">
      <c r="A31" s="478">
        <v>22</v>
      </c>
      <c r="B31" s="479" t="s">
        <v>375</v>
      </c>
      <c r="C31" s="484">
        <v>4864943</v>
      </c>
      <c r="D31" s="46" t="s">
        <v>12</v>
      </c>
      <c r="E31" s="47" t="s">
        <v>354</v>
      </c>
      <c r="F31" s="493">
        <v>1000</v>
      </c>
      <c r="G31" s="440">
        <v>986584</v>
      </c>
      <c r="H31" s="441">
        <v>986651</v>
      </c>
      <c r="I31" s="513">
        <f>G31-H31</f>
        <v>-67</v>
      </c>
      <c r="J31" s="513">
        <f>$F31*I31</f>
        <v>-67000</v>
      </c>
      <c r="K31" s="513">
        <f>J31/1000000</f>
        <v>-0.067</v>
      </c>
      <c r="L31" s="440">
        <v>9112</v>
      </c>
      <c r="M31" s="441">
        <v>9154</v>
      </c>
      <c r="N31" s="513">
        <f>L31-M31</f>
        <v>-42</v>
      </c>
      <c r="O31" s="513">
        <f>$F31*N31</f>
        <v>-42000</v>
      </c>
      <c r="P31" s="513">
        <f>O31/1000000</f>
        <v>-0.042</v>
      </c>
      <c r="Q31" s="181"/>
    </row>
    <row r="32" spans="1:17" ht="15.75" customHeight="1">
      <c r="A32" s="478"/>
      <c r="B32" s="481" t="s">
        <v>34</v>
      </c>
      <c r="C32" s="484"/>
      <c r="D32" s="46"/>
      <c r="E32" s="46"/>
      <c r="F32" s="493"/>
      <c r="G32" s="440"/>
      <c r="H32" s="441"/>
      <c r="I32" s="513"/>
      <c r="J32" s="513"/>
      <c r="K32" s="240">
        <f>SUM(K16:K31)</f>
        <v>-0.0769</v>
      </c>
      <c r="L32" s="514"/>
      <c r="M32" s="513"/>
      <c r="N32" s="513"/>
      <c r="O32" s="513"/>
      <c r="P32" s="240">
        <f>SUM(P16:P31)</f>
        <v>-4.1499999999999995</v>
      </c>
      <c r="Q32" s="181"/>
    </row>
    <row r="33" spans="1:17" ht="15.75" customHeight="1">
      <c r="A33" s="478">
        <v>23</v>
      </c>
      <c r="B33" s="479" t="s">
        <v>105</v>
      </c>
      <c r="C33" s="484">
        <v>4864910</v>
      </c>
      <c r="D33" s="46" t="s">
        <v>12</v>
      </c>
      <c r="E33" s="47" t="s">
        <v>354</v>
      </c>
      <c r="F33" s="493">
        <v>-1000</v>
      </c>
      <c r="G33" s="440">
        <v>958251</v>
      </c>
      <c r="H33" s="441">
        <v>958251</v>
      </c>
      <c r="I33" s="513">
        <f t="shared" si="6"/>
        <v>0</v>
      </c>
      <c r="J33" s="513">
        <f t="shared" si="3"/>
        <v>0</v>
      </c>
      <c r="K33" s="513">
        <f t="shared" si="0"/>
        <v>0</v>
      </c>
      <c r="L33" s="440">
        <v>952631</v>
      </c>
      <c r="M33" s="441">
        <v>955910</v>
      </c>
      <c r="N33" s="513">
        <f t="shared" si="7"/>
        <v>-3279</v>
      </c>
      <c r="O33" s="513">
        <f t="shared" si="5"/>
        <v>3279000</v>
      </c>
      <c r="P33" s="513">
        <f t="shared" si="1"/>
        <v>3.279</v>
      </c>
      <c r="Q33" s="181"/>
    </row>
    <row r="34" spans="1:17" ht="15.75" customHeight="1">
      <c r="A34" s="478">
        <v>24</v>
      </c>
      <c r="B34" s="479" t="s">
        <v>106</v>
      </c>
      <c r="C34" s="484">
        <v>4864911</v>
      </c>
      <c r="D34" s="46" t="s">
        <v>12</v>
      </c>
      <c r="E34" s="47" t="s">
        <v>354</v>
      </c>
      <c r="F34" s="493">
        <v>-1000</v>
      </c>
      <c r="G34" s="440">
        <v>968856</v>
      </c>
      <c r="H34" s="441">
        <v>968856</v>
      </c>
      <c r="I34" s="513">
        <f t="shared" si="6"/>
        <v>0</v>
      </c>
      <c r="J34" s="513">
        <f t="shared" si="3"/>
        <v>0</v>
      </c>
      <c r="K34" s="513">
        <f t="shared" si="0"/>
        <v>0</v>
      </c>
      <c r="L34" s="440">
        <v>957247</v>
      </c>
      <c r="M34" s="441">
        <v>959011</v>
      </c>
      <c r="N34" s="513">
        <f t="shared" si="7"/>
        <v>-1764</v>
      </c>
      <c r="O34" s="513">
        <f t="shared" si="5"/>
        <v>1764000</v>
      </c>
      <c r="P34" s="513">
        <f t="shared" si="1"/>
        <v>1.764</v>
      </c>
      <c r="Q34" s="181"/>
    </row>
    <row r="35" spans="1:17" ht="15.75" customHeight="1">
      <c r="A35" s="478">
        <v>25</v>
      </c>
      <c r="B35" s="533" t="s">
        <v>148</v>
      </c>
      <c r="C35" s="494">
        <v>4902528</v>
      </c>
      <c r="D35" s="13" t="s">
        <v>12</v>
      </c>
      <c r="E35" s="47" t="s">
        <v>354</v>
      </c>
      <c r="F35" s="494">
        <v>300</v>
      </c>
      <c r="G35" s="440">
        <v>7</v>
      </c>
      <c r="H35" s="441">
        <v>2</v>
      </c>
      <c r="I35" s="513">
        <f>G35-H35</f>
        <v>5</v>
      </c>
      <c r="J35" s="513">
        <f>$F35*I35</f>
        <v>1500</v>
      </c>
      <c r="K35" s="513">
        <f>J35/1000000</f>
        <v>0.0015</v>
      </c>
      <c r="L35" s="440">
        <v>302</v>
      </c>
      <c r="M35" s="441">
        <v>238</v>
      </c>
      <c r="N35" s="513">
        <f>L35-M35</f>
        <v>64</v>
      </c>
      <c r="O35" s="513">
        <f>$F35*N35</f>
        <v>19200</v>
      </c>
      <c r="P35" s="513">
        <f>O35/1000000</f>
        <v>0.0192</v>
      </c>
      <c r="Q35" s="553"/>
    </row>
    <row r="36" spans="1:17" ht="15.75" customHeight="1">
      <c r="A36" s="478"/>
      <c r="B36" s="481" t="s">
        <v>28</v>
      </c>
      <c r="C36" s="484"/>
      <c r="D36" s="46"/>
      <c r="E36" s="46"/>
      <c r="F36" s="493"/>
      <c r="G36" s="440"/>
      <c r="H36" s="441"/>
      <c r="I36" s="513"/>
      <c r="J36" s="513"/>
      <c r="K36" s="513"/>
      <c r="L36" s="514"/>
      <c r="M36" s="513"/>
      <c r="N36" s="513"/>
      <c r="O36" s="513"/>
      <c r="P36" s="513"/>
      <c r="Q36" s="181"/>
    </row>
    <row r="37" spans="1:17" ht="15">
      <c r="A37" s="478">
        <v>26</v>
      </c>
      <c r="B37" s="424" t="s">
        <v>48</v>
      </c>
      <c r="C37" s="484">
        <v>5128409</v>
      </c>
      <c r="D37" s="50" t="s">
        <v>12</v>
      </c>
      <c r="E37" s="47" t="s">
        <v>354</v>
      </c>
      <c r="F37" s="493">
        <v>1000</v>
      </c>
      <c r="G37" s="443">
        <v>140</v>
      </c>
      <c r="H37" s="444">
        <v>140</v>
      </c>
      <c r="I37" s="350">
        <f>G37-H37</f>
        <v>0</v>
      </c>
      <c r="J37" s="350">
        <f t="shared" si="3"/>
        <v>0</v>
      </c>
      <c r="K37" s="350">
        <f t="shared" si="0"/>
        <v>0</v>
      </c>
      <c r="L37" s="443">
        <v>5267</v>
      </c>
      <c r="M37" s="444">
        <v>4754</v>
      </c>
      <c r="N37" s="350">
        <f>L37-M37</f>
        <v>513</v>
      </c>
      <c r="O37" s="350">
        <f t="shared" si="5"/>
        <v>513000</v>
      </c>
      <c r="P37" s="350">
        <f t="shared" si="1"/>
        <v>0.513</v>
      </c>
      <c r="Q37" s="577"/>
    </row>
    <row r="38" spans="1:17" ht="15.75" customHeight="1">
      <c r="A38" s="478"/>
      <c r="B38" s="481" t="s">
        <v>107</v>
      </c>
      <c r="C38" s="484"/>
      <c r="D38" s="46"/>
      <c r="E38" s="46"/>
      <c r="F38" s="493"/>
      <c r="G38" s="440"/>
      <c r="H38" s="441"/>
      <c r="I38" s="513"/>
      <c r="J38" s="513"/>
      <c r="K38" s="513"/>
      <c r="L38" s="514"/>
      <c r="M38" s="513"/>
      <c r="N38" s="513"/>
      <c r="O38" s="513"/>
      <c r="P38" s="513"/>
      <c r="Q38" s="181"/>
    </row>
    <row r="39" spans="1:17" ht="15.75" customHeight="1">
      <c r="A39" s="478">
        <v>27</v>
      </c>
      <c r="B39" s="479" t="s">
        <v>108</v>
      </c>
      <c r="C39" s="484">
        <v>4864962</v>
      </c>
      <c r="D39" s="46" t="s">
        <v>12</v>
      </c>
      <c r="E39" s="47" t="s">
        <v>354</v>
      </c>
      <c r="F39" s="493">
        <v>-1000</v>
      </c>
      <c r="G39" s="440">
        <v>44254</v>
      </c>
      <c r="H39" s="441">
        <v>44253</v>
      </c>
      <c r="I39" s="513">
        <f t="shared" si="6"/>
        <v>1</v>
      </c>
      <c r="J39" s="513">
        <f t="shared" si="3"/>
        <v>-1000</v>
      </c>
      <c r="K39" s="513">
        <f t="shared" si="0"/>
        <v>-0.001</v>
      </c>
      <c r="L39" s="440">
        <v>973470</v>
      </c>
      <c r="M39" s="441">
        <v>973467</v>
      </c>
      <c r="N39" s="513">
        <f t="shared" si="7"/>
        <v>3</v>
      </c>
      <c r="O39" s="513">
        <f t="shared" si="5"/>
        <v>-3000</v>
      </c>
      <c r="P39" s="513">
        <f t="shared" si="1"/>
        <v>-0.003</v>
      </c>
      <c r="Q39" s="181"/>
    </row>
    <row r="40" spans="1:17" ht="15.75" customHeight="1">
      <c r="A40" s="478">
        <v>28</v>
      </c>
      <c r="B40" s="479" t="s">
        <v>109</v>
      </c>
      <c r="C40" s="484">
        <v>4865033</v>
      </c>
      <c r="D40" s="46" t="s">
        <v>12</v>
      </c>
      <c r="E40" s="47" t="s">
        <v>354</v>
      </c>
      <c r="F40" s="493">
        <v>-1000</v>
      </c>
      <c r="G40" s="440">
        <v>23987</v>
      </c>
      <c r="H40" s="441">
        <v>23987</v>
      </c>
      <c r="I40" s="513">
        <f t="shared" si="6"/>
        <v>0</v>
      </c>
      <c r="J40" s="513">
        <f t="shared" si="3"/>
        <v>0</v>
      </c>
      <c r="K40" s="513">
        <f t="shared" si="0"/>
        <v>0</v>
      </c>
      <c r="L40" s="440">
        <v>968426</v>
      </c>
      <c r="M40" s="441">
        <v>968422</v>
      </c>
      <c r="N40" s="513">
        <f t="shared" si="7"/>
        <v>4</v>
      </c>
      <c r="O40" s="513">
        <f t="shared" si="5"/>
        <v>-4000</v>
      </c>
      <c r="P40" s="513">
        <f t="shared" si="1"/>
        <v>-0.004</v>
      </c>
      <c r="Q40" s="181"/>
    </row>
    <row r="41" spans="1:17" ht="15.75" customHeight="1">
      <c r="A41" s="478">
        <v>29</v>
      </c>
      <c r="B41" s="479" t="s">
        <v>110</v>
      </c>
      <c r="C41" s="484">
        <v>5128420</v>
      </c>
      <c r="D41" s="46" t="s">
        <v>12</v>
      </c>
      <c r="E41" s="47" t="s">
        <v>354</v>
      </c>
      <c r="F41" s="493">
        <v>-1000</v>
      </c>
      <c r="G41" s="440">
        <v>995475</v>
      </c>
      <c r="H41" s="441">
        <v>995463</v>
      </c>
      <c r="I41" s="513">
        <f>G41-H41</f>
        <v>12</v>
      </c>
      <c r="J41" s="513">
        <f t="shared" si="3"/>
        <v>-12000</v>
      </c>
      <c r="K41" s="513">
        <f t="shared" si="0"/>
        <v>-0.012</v>
      </c>
      <c r="L41" s="440">
        <v>996584</v>
      </c>
      <c r="M41" s="441">
        <v>996390</v>
      </c>
      <c r="N41" s="513">
        <f>L41-M41</f>
        <v>194</v>
      </c>
      <c r="O41" s="513">
        <f t="shared" si="5"/>
        <v>-194000</v>
      </c>
      <c r="P41" s="513">
        <f t="shared" si="1"/>
        <v>-0.194</v>
      </c>
      <c r="Q41" s="571"/>
    </row>
    <row r="42" spans="1:17" ht="15.75" customHeight="1">
      <c r="A42" s="478">
        <v>30</v>
      </c>
      <c r="B42" s="424" t="s">
        <v>111</v>
      </c>
      <c r="C42" s="484">
        <v>4864935</v>
      </c>
      <c r="D42" s="46" t="s">
        <v>12</v>
      </c>
      <c r="E42" s="47" t="s">
        <v>354</v>
      </c>
      <c r="F42" s="493">
        <v>-1000</v>
      </c>
      <c r="G42" s="440">
        <v>975610</v>
      </c>
      <c r="H42" s="441">
        <v>975588</v>
      </c>
      <c r="I42" s="513">
        <f t="shared" si="6"/>
        <v>22</v>
      </c>
      <c r="J42" s="513">
        <f t="shared" si="3"/>
        <v>-22000</v>
      </c>
      <c r="K42" s="513">
        <f t="shared" si="0"/>
        <v>-0.022</v>
      </c>
      <c r="L42" s="440">
        <v>992345</v>
      </c>
      <c r="M42" s="441">
        <v>992090</v>
      </c>
      <c r="N42" s="513">
        <f t="shared" si="7"/>
        <v>255</v>
      </c>
      <c r="O42" s="513">
        <f t="shared" si="5"/>
        <v>-255000</v>
      </c>
      <c r="P42" s="513">
        <f t="shared" si="1"/>
        <v>-0.255</v>
      </c>
      <c r="Q42" s="227"/>
    </row>
    <row r="43" spans="1:17" ht="15.75" customHeight="1">
      <c r="A43" s="478"/>
      <c r="B43" s="481" t="s">
        <v>44</v>
      </c>
      <c r="C43" s="484"/>
      <c r="D43" s="46"/>
      <c r="E43" s="46"/>
      <c r="F43" s="493"/>
      <c r="G43" s="440"/>
      <c r="H43" s="441"/>
      <c r="I43" s="513"/>
      <c r="J43" s="513"/>
      <c r="K43" s="513"/>
      <c r="L43" s="514"/>
      <c r="M43" s="513"/>
      <c r="N43" s="513"/>
      <c r="O43" s="513"/>
      <c r="P43" s="513"/>
      <c r="Q43" s="181"/>
    </row>
    <row r="44" spans="1:17" ht="15.75" customHeight="1">
      <c r="A44" s="478"/>
      <c r="B44" s="480" t="s">
        <v>18</v>
      </c>
      <c r="C44" s="484"/>
      <c r="D44" s="50"/>
      <c r="E44" s="50"/>
      <c r="F44" s="493"/>
      <c r="G44" s="440"/>
      <c r="H44" s="441"/>
      <c r="I44" s="513"/>
      <c r="J44" s="513"/>
      <c r="K44" s="513"/>
      <c r="L44" s="514"/>
      <c r="M44" s="513"/>
      <c r="N44" s="513"/>
      <c r="O44" s="513"/>
      <c r="P44" s="513"/>
      <c r="Q44" s="181"/>
    </row>
    <row r="45" spans="1:17" ht="15.75" customHeight="1">
      <c r="A45" s="478">
        <v>31</v>
      </c>
      <c r="B45" s="479" t="s">
        <v>19</v>
      </c>
      <c r="C45" s="484">
        <v>4864808</v>
      </c>
      <c r="D45" s="46" t="s">
        <v>12</v>
      </c>
      <c r="E45" s="47" t="s">
        <v>354</v>
      </c>
      <c r="F45" s="493">
        <v>200</v>
      </c>
      <c r="G45" s="440">
        <v>3903</v>
      </c>
      <c r="H45" s="441">
        <v>3903</v>
      </c>
      <c r="I45" s="513">
        <f>G45-H45</f>
        <v>0</v>
      </c>
      <c r="J45" s="513">
        <f>$F45*I45</f>
        <v>0</v>
      </c>
      <c r="K45" s="513">
        <f>J45/1000000</f>
        <v>0</v>
      </c>
      <c r="L45" s="440">
        <v>14137</v>
      </c>
      <c r="M45" s="441">
        <v>12251</v>
      </c>
      <c r="N45" s="513">
        <f>L45-M45</f>
        <v>1886</v>
      </c>
      <c r="O45" s="513">
        <f>$F45*N45</f>
        <v>377200</v>
      </c>
      <c r="P45" s="513">
        <f>O45/1000000</f>
        <v>0.3772</v>
      </c>
      <c r="Q45" s="570"/>
    </row>
    <row r="46" spans="1:17" ht="15.75" customHeight="1">
      <c r="A46" s="478">
        <v>32</v>
      </c>
      <c r="B46" s="479" t="s">
        <v>20</v>
      </c>
      <c r="C46" s="484">
        <v>4864841</v>
      </c>
      <c r="D46" s="46" t="s">
        <v>12</v>
      </c>
      <c r="E46" s="47" t="s">
        <v>354</v>
      </c>
      <c r="F46" s="493">
        <v>1000</v>
      </c>
      <c r="G46" s="440">
        <v>15809</v>
      </c>
      <c r="H46" s="441">
        <v>15809</v>
      </c>
      <c r="I46" s="513">
        <f t="shared" si="6"/>
        <v>0</v>
      </c>
      <c r="J46" s="513">
        <f t="shared" si="3"/>
        <v>0</v>
      </c>
      <c r="K46" s="513">
        <f t="shared" si="0"/>
        <v>0</v>
      </c>
      <c r="L46" s="440">
        <v>34218</v>
      </c>
      <c r="M46" s="441">
        <v>33157</v>
      </c>
      <c r="N46" s="513">
        <f t="shared" si="7"/>
        <v>1061</v>
      </c>
      <c r="O46" s="513">
        <f t="shared" si="5"/>
        <v>1061000</v>
      </c>
      <c r="P46" s="513">
        <f t="shared" si="1"/>
        <v>1.061</v>
      </c>
      <c r="Q46" s="181"/>
    </row>
    <row r="47" spans="1:17" ht="15.75" customHeight="1">
      <c r="A47" s="478"/>
      <c r="B47" s="481" t="s">
        <v>121</v>
      </c>
      <c r="C47" s="484"/>
      <c r="D47" s="46"/>
      <c r="E47" s="46"/>
      <c r="F47" s="493"/>
      <c r="G47" s="440"/>
      <c r="H47" s="441"/>
      <c r="I47" s="513"/>
      <c r="J47" s="513"/>
      <c r="K47" s="513"/>
      <c r="L47" s="514"/>
      <c r="M47" s="513"/>
      <c r="N47" s="513"/>
      <c r="O47" s="513"/>
      <c r="P47" s="513"/>
      <c r="Q47" s="181"/>
    </row>
    <row r="48" spans="1:17" ht="15.75" customHeight="1">
      <c r="A48" s="478">
        <v>33</v>
      </c>
      <c r="B48" s="479" t="s">
        <v>122</v>
      </c>
      <c r="C48" s="484">
        <v>4865134</v>
      </c>
      <c r="D48" s="46" t="s">
        <v>12</v>
      </c>
      <c r="E48" s="47" t="s">
        <v>354</v>
      </c>
      <c r="F48" s="493">
        <v>100</v>
      </c>
      <c r="G48" s="440">
        <v>105567</v>
      </c>
      <c r="H48" s="441">
        <v>106037</v>
      </c>
      <c r="I48" s="513">
        <f t="shared" si="6"/>
        <v>-470</v>
      </c>
      <c r="J48" s="513">
        <f t="shared" si="3"/>
        <v>-47000</v>
      </c>
      <c r="K48" s="513">
        <f t="shared" si="0"/>
        <v>-0.047</v>
      </c>
      <c r="L48" s="440">
        <v>1602</v>
      </c>
      <c r="M48" s="441">
        <v>1610</v>
      </c>
      <c r="N48" s="513">
        <f t="shared" si="7"/>
        <v>-8</v>
      </c>
      <c r="O48" s="513">
        <f t="shared" si="5"/>
        <v>-800</v>
      </c>
      <c r="P48" s="513">
        <f t="shared" si="1"/>
        <v>-0.0008</v>
      </c>
      <c r="Q48" s="181"/>
    </row>
    <row r="49" spans="1:17" ht="15.75" customHeight="1" thickBot="1">
      <c r="A49" s="463">
        <v>34</v>
      </c>
      <c r="B49" s="425" t="s">
        <v>123</v>
      </c>
      <c r="C49" s="485">
        <v>4865135</v>
      </c>
      <c r="D49" s="55" t="s">
        <v>12</v>
      </c>
      <c r="E49" s="53" t="s">
        <v>354</v>
      </c>
      <c r="F49" s="495">
        <v>100</v>
      </c>
      <c r="G49" s="446">
        <v>133281</v>
      </c>
      <c r="H49" s="446">
        <v>128685</v>
      </c>
      <c r="I49" s="515">
        <f t="shared" si="6"/>
        <v>4596</v>
      </c>
      <c r="J49" s="515">
        <f t="shared" si="3"/>
        <v>459600</v>
      </c>
      <c r="K49" s="763">
        <f t="shared" si="0"/>
        <v>0.4596</v>
      </c>
      <c r="L49" s="446">
        <v>4298</v>
      </c>
      <c r="M49" s="446">
        <v>4032</v>
      </c>
      <c r="N49" s="515">
        <f t="shared" si="7"/>
        <v>266</v>
      </c>
      <c r="O49" s="515">
        <f t="shared" si="5"/>
        <v>26600</v>
      </c>
      <c r="P49" s="763">
        <f t="shared" si="1"/>
        <v>0.0266</v>
      </c>
      <c r="Q49" s="181"/>
    </row>
    <row r="50" spans="6:16" ht="15.75" thickTop="1">
      <c r="F50" s="241"/>
      <c r="I50" s="18"/>
      <c r="J50" s="18"/>
      <c r="K50" s="18"/>
      <c r="N50" s="18"/>
      <c r="O50" s="18"/>
      <c r="P50" s="18"/>
    </row>
    <row r="51" spans="2:16" ht="16.5">
      <c r="B51" s="17" t="s">
        <v>142</v>
      </c>
      <c r="F51" s="241"/>
      <c r="I51" s="18"/>
      <c r="J51" s="18"/>
      <c r="K51" s="521">
        <f>SUM(K8:K49)-K32</f>
        <v>0.3022</v>
      </c>
      <c r="N51" s="18"/>
      <c r="O51" s="18"/>
      <c r="P51" s="521">
        <f>SUM(P8:P49)-P32</f>
        <v>5.036099999999999</v>
      </c>
    </row>
    <row r="52" spans="2:16" ht="9" customHeight="1">
      <c r="B52" s="17"/>
      <c r="F52" s="241"/>
      <c r="I52" s="18"/>
      <c r="J52" s="18"/>
      <c r="K52" s="33"/>
      <c r="N52" s="18"/>
      <c r="O52" s="18"/>
      <c r="P52" s="33"/>
    </row>
    <row r="53" spans="2:16" ht="16.5">
      <c r="B53" s="17" t="s">
        <v>143</v>
      </c>
      <c r="F53" s="241"/>
      <c r="I53" s="18"/>
      <c r="J53" s="18"/>
      <c r="K53" s="521">
        <f>SUM(K51:K52)</f>
        <v>0.3022</v>
      </c>
      <c r="N53" s="18"/>
      <c r="O53" s="18"/>
      <c r="P53" s="521">
        <f>SUM(P51:P52)</f>
        <v>5.036099999999999</v>
      </c>
    </row>
    <row r="54" ht="15">
      <c r="F54" s="241"/>
    </row>
    <row r="55" spans="6:17" ht="15">
      <c r="F55" s="241"/>
      <c r="Q55" s="308" t="str">
        <f>NDPL!$Q$1</f>
        <v>JULY-2014</v>
      </c>
    </row>
    <row r="56" ht="15">
      <c r="F56" s="241"/>
    </row>
    <row r="57" spans="6:17" ht="15">
      <c r="F57" s="241"/>
      <c r="Q57" s="308"/>
    </row>
    <row r="58" spans="1:16" ht="18.75" thickBot="1">
      <c r="A58" s="108" t="s">
        <v>253</v>
      </c>
      <c r="F58" s="241"/>
      <c r="G58" s="7"/>
      <c r="H58" s="7"/>
      <c r="I58" s="56" t="s">
        <v>7</v>
      </c>
      <c r="J58" s="19"/>
      <c r="K58" s="19"/>
      <c r="L58" s="19"/>
      <c r="M58" s="19"/>
      <c r="N58" s="56" t="s">
        <v>407</v>
      </c>
      <c r="O58" s="19"/>
      <c r="P58" s="19"/>
    </row>
    <row r="59" spans="1:17" ht="39.75" thickBot="1" thickTop="1">
      <c r="A59" s="41" t="s">
        <v>8</v>
      </c>
      <c r="B59" s="38" t="s">
        <v>9</v>
      </c>
      <c r="C59" s="39" t="s">
        <v>1</v>
      </c>
      <c r="D59" s="39" t="s">
        <v>2</v>
      </c>
      <c r="E59" s="39" t="s">
        <v>3</v>
      </c>
      <c r="F59" s="39" t="s">
        <v>10</v>
      </c>
      <c r="G59" s="41" t="str">
        <f>NDPL!G5</f>
        <v>FINAL READING 01/08/2014</v>
      </c>
      <c r="H59" s="39" t="str">
        <f>NDPL!H5</f>
        <v>INTIAL READING 01/07/2014</v>
      </c>
      <c r="I59" s="39" t="s">
        <v>4</v>
      </c>
      <c r="J59" s="39" t="s">
        <v>5</v>
      </c>
      <c r="K59" s="39" t="s">
        <v>6</v>
      </c>
      <c r="L59" s="41" t="str">
        <f>NDPL!G5</f>
        <v>FINAL READING 01/08/2014</v>
      </c>
      <c r="M59" s="39" t="str">
        <f>NDPL!H5</f>
        <v>INTIAL READING 01/07/2014</v>
      </c>
      <c r="N59" s="39" t="s">
        <v>4</v>
      </c>
      <c r="O59" s="39" t="s">
        <v>5</v>
      </c>
      <c r="P59" s="39" t="s">
        <v>6</v>
      </c>
      <c r="Q59" s="40" t="s">
        <v>317</v>
      </c>
    </row>
    <row r="60" spans="1:16" ht="17.25" thickBot="1" thickTop="1">
      <c r="A60" s="20"/>
      <c r="B60" s="109"/>
      <c r="C60" s="20"/>
      <c r="D60" s="20"/>
      <c r="E60" s="20"/>
      <c r="F60" s="426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7" ht="15.75" customHeight="1" thickTop="1">
      <c r="A61" s="476"/>
      <c r="B61" s="477" t="s">
        <v>128</v>
      </c>
      <c r="C61" s="42"/>
      <c r="D61" s="42"/>
      <c r="E61" s="42"/>
      <c r="F61" s="427"/>
      <c r="G61" s="34"/>
      <c r="H61" s="25"/>
      <c r="I61" s="25"/>
      <c r="J61" s="25"/>
      <c r="K61" s="25"/>
      <c r="L61" s="34"/>
      <c r="M61" s="25"/>
      <c r="N61" s="25"/>
      <c r="O61" s="25"/>
      <c r="P61" s="25"/>
      <c r="Q61" s="180"/>
    </row>
    <row r="62" spans="1:17" ht="15.75" customHeight="1">
      <c r="A62" s="478">
        <v>1</v>
      </c>
      <c r="B62" s="479" t="s">
        <v>15</v>
      </c>
      <c r="C62" s="484">
        <v>4864968</v>
      </c>
      <c r="D62" s="46" t="s">
        <v>12</v>
      </c>
      <c r="E62" s="47" t="s">
        <v>354</v>
      </c>
      <c r="F62" s="493">
        <v>-1000</v>
      </c>
      <c r="G62" s="440">
        <v>991468</v>
      </c>
      <c r="H62" s="441">
        <v>991475</v>
      </c>
      <c r="I62" s="441">
        <f>G62-H62</f>
        <v>-7</v>
      </c>
      <c r="J62" s="441">
        <f>$F62*I62</f>
        <v>7000</v>
      </c>
      <c r="K62" s="441">
        <f>J62/1000000</f>
        <v>0.007</v>
      </c>
      <c r="L62" s="440">
        <v>909910</v>
      </c>
      <c r="M62" s="441">
        <v>911212</v>
      </c>
      <c r="N62" s="441">
        <f>L62-M62</f>
        <v>-1302</v>
      </c>
      <c r="O62" s="441">
        <f>$F62*N62</f>
        <v>1302000</v>
      </c>
      <c r="P62" s="441">
        <f>O62/1000000</f>
        <v>1.302</v>
      </c>
      <c r="Q62" s="181"/>
    </row>
    <row r="63" spans="1:17" ht="15.75" customHeight="1">
      <c r="A63" s="478">
        <v>2</v>
      </c>
      <c r="B63" s="479" t="s">
        <v>16</v>
      </c>
      <c r="C63" s="484">
        <v>4864980</v>
      </c>
      <c r="D63" s="46" t="s">
        <v>12</v>
      </c>
      <c r="E63" s="47" t="s">
        <v>354</v>
      </c>
      <c r="F63" s="493">
        <v>-1000</v>
      </c>
      <c r="G63" s="440">
        <v>12366</v>
      </c>
      <c r="H63" s="441">
        <v>12363</v>
      </c>
      <c r="I63" s="441">
        <f>G63-H63</f>
        <v>3</v>
      </c>
      <c r="J63" s="441">
        <f>$F63*I63</f>
        <v>-3000</v>
      </c>
      <c r="K63" s="441">
        <f>J63/1000000</f>
        <v>-0.003</v>
      </c>
      <c r="L63" s="440">
        <v>929674</v>
      </c>
      <c r="M63" s="441">
        <v>931142</v>
      </c>
      <c r="N63" s="441">
        <f>L63-M63</f>
        <v>-1468</v>
      </c>
      <c r="O63" s="441">
        <f>$F63*N63</f>
        <v>1468000</v>
      </c>
      <c r="P63" s="441">
        <f>O63/1000000</f>
        <v>1.468</v>
      </c>
      <c r="Q63" s="181"/>
    </row>
    <row r="64" spans="1:17" ht="15">
      <c r="A64" s="478">
        <v>3</v>
      </c>
      <c r="B64" s="479" t="s">
        <v>17</v>
      </c>
      <c r="C64" s="484">
        <v>5128436</v>
      </c>
      <c r="D64" s="46" t="s">
        <v>12</v>
      </c>
      <c r="E64" s="47" t="s">
        <v>354</v>
      </c>
      <c r="F64" s="493">
        <v>-1000</v>
      </c>
      <c r="G64" s="440">
        <v>992584</v>
      </c>
      <c r="H64" s="441">
        <v>992602</v>
      </c>
      <c r="I64" s="441">
        <f>G64-H64</f>
        <v>-18</v>
      </c>
      <c r="J64" s="441">
        <f>$F64*I64</f>
        <v>18000</v>
      </c>
      <c r="K64" s="441">
        <f>J64/1000000</f>
        <v>0.018</v>
      </c>
      <c r="L64" s="440">
        <v>974442</v>
      </c>
      <c r="M64" s="441">
        <v>975636</v>
      </c>
      <c r="N64" s="441">
        <f>L64-M64</f>
        <v>-1194</v>
      </c>
      <c r="O64" s="441">
        <f>$F64*N64</f>
        <v>1194000</v>
      </c>
      <c r="P64" s="441">
        <f>O64/1000000</f>
        <v>1.194</v>
      </c>
      <c r="Q64" s="714"/>
    </row>
    <row r="65" spans="1:17" ht="15.75" customHeight="1">
      <c r="A65" s="478"/>
      <c r="B65" s="480" t="s">
        <v>129</v>
      </c>
      <c r="C65" s="484"/>
      <c r="D65" s="50"/>
      <c r="E65" s="50"/>
      <c r="F65" s="493"/>
      <c r="G65" s="440"/>
      <c r="H65" s="441"/>
      <c r="I65" s="516"/>
      <c r="J65" s="516"/>
      <c r="K65" s="516"/>
      <c r="L65" s="440"/>
      <c r="M65" s="516"/>
      <c r="N65" s="516"/>
      <c r="O65" s="516"/>
      <c r="P65" s="516"/>
      <c r="Q65" s="181"/>
    </row>
    <row r="66" spans="1:17" ht="15.75" customHeight="1">
      <c r="A66" s="478">
        <v>4</v>
      </c>
      <c r="B66" s="479" t="s">
        <v>130</v>
      </c>
      <c r="C66" s="484">
        <v>4864915</v>
      </c>
      <c r="D66" s="46" t="s">
        <v>12</v>
      </c>
      <c r="E66" s="47" t="s">
        <v>354</v>
      </c>
      <c r="F66" s="493">
        <v>-1000</v>
      </c>
      <c r="G66" s="440">
        <v>901066</v>
      </c>
      <c r="H66" s="441">
        <v>901233</v>
      </c>
      <c r="I66" s="516">
        <f aca="true" t="shared" si="8" ref="I66:I71">G66-H66</f>
        <v>-167</v>
      </c>
      <c r="J66" s="516">
        <f aca="true" t="shared" si="9" ref="J66:J71">$F66*I66</f>
        <v>167000</v>
      </c>
      <c r="K66" s="516">
        <f aca="true" t="shared" si="10" ref="K66:K71">J66/1000000</f>
        <v>0.167</v>
      </c>
      <c r="L66" s="440">
        <v>990386</v>
      </c>
      <c r="M66" s="441">
        <v>991103</v>
      </c>
      <c r="N66" s="516">
        <f aca="true" t="shared" si="11" ref="N66:N71">L66-M66</f>
        <v>-717</v>
      </c>
      <c r="O66" s="516">
        <f aca="true" t="shared" si="12" ref="O66:O71">$F66*N66</f>
        <v>717000</v>
      </c>
      <c r="P66" s="516">
        <f aca="true" t="shared" si="13" ref="P66:P71">O66/1000000</f>
        <v>0.717</v>
      </c>
      <c r="Q66" s="181"/>
    </row>
    <row r="67" spans="1:17" ht="15.75" customHeight="1">
      <c r="A67" s="478">
        <v>5</v>
      </c>
      <c r="B67" s="479" t="s">
        <v>131</v>
      </c>
      <c r="C67" s="484">
        <v>4864993</v>
      </c>
      <c r="D67" s="46" t="s">
        <v>12</v>
      </c>
      <c r="E67" s="47" t="s">
        <v>354</v>
      </c>
      <c r="F67" s="493">
        <v>-1000</v>
      </c>
      <c r="G67" s="440">
        <v>889546</v>
      </c>
      <c r="H67" s="441">
        <v>889725</v>
      </c>
      <c r="I67" s="516">
        <f t="shared" si="8"/>
        <v>-179</v>
      </c>
      <c r="J67" s="516">
        <f t="shared" si="9"/>
        <v>179000</v>
      </c>
      <c r="K67" s="516">
        <f t="shared" si="10"/>
        <v>0.179</v>
      </c>
      <c r="L67" s="440">
        <v>988879</v>
      </c>
      <c r="M67" s="441">
        <v>989541</v>
      </c>
      <c r="N67" s="516">
        <f t="shared" si="11"/>
        <v>-662</v>
      </c>
      <c r="O67" s="516">
        <f t="shared" si="12"/>
        <v>662000</v>
      </c>
      <c r="P67" s="516">
        <f t="shared" si="13"/>
        <v>0.662</v>
      </c>
      <c r="Q67" s="181"/>
    </row>
    <row r="68" spans="1:17" ht="15.75" customHeight="1">
      <c r="A68" s="478">
        <v>6</v>
      </c>
      <c r="B68" s="479" t="s">
        <v>132</v>
      </c>
      <c r="C68" s="484">
        <v>4864914</v>
      </c>
      <c r="D68" s="46" t="s">
        <v>12</v>
      </c>
      <c r="E68" s="47" t="s">
        <v>354</v>
      </c>
      <c r="F68" s="493">
        <v>-1000</v>
      </c>
      <c r="G68" s="440">
        <v>4665</v>
      </c>
      <c r="H68" s="441">
        <v>4665</v>
      </c>
      <c r="I68" s="516">
        <f t="shared" si="8"/>
        <v>0</v>
      </c>
      <c r="J68" s="516">
        <f t="shared" si="9"/>
        <v>0</v>
      </c>
      <c r="K68" s="516">
        <f t="shared" si="10"/>
        <v>0</v>
      </c>
      <c r="L68" s="440">
        <v>991361</v>
      </c>
      <c r="M68" s="441">
        <v>993502</v>
      </c>
      <c r="N68" s="516">
        <f t="shared" si="11"/>
        <v>-2141</v>
      </c>
      <c r="O68" s="516">
        <f t="shared" si="12"/>
        <v>2141000</v>
      </c>
      <c r="P68" s="516">
        <f t="shared" si="13"/>
        <v>2.141</v>
      </c>
      <c r="Q68" s="181"/>
    </row>
    <row r="69" spans="1:17" s="730" customFormat="1" ht="15.75" customHeight="1">
      <c r="A69" s="478">
        <v>7</v>
      </c>
      <c r="B69" s="479" t="s">
        <v>133</v>
      </c>
      <c r="C69" s="484">
        <v>4865167</v>
      </c>
      <c r="D69" s="46" t="s">
        <v>12</v>
      </c>
      <c r="E69" s="47" t="s">
        <v>354</v>
      </c>
      <c r="F69" s="493">
        <v>-1000</v>
      </c>
      <c r="G69" s="443">
        <v>1655</v>
      </c>
      <c r="H69" s="350">
        <v>1655</v>
      </c>
      <c r="I69" s="518">
        <f t="shared" si="8"/>
        <v>0</v>
      </c>
      <c r="J69" s="518">
        <f t="shared" si="9"/>
        <v>0</v>
      </c>
      <c r="K69" s="518">
        <f t="shared" si="10"/>
        <v>0</v>
      </c>
      <c r="L69" s="443">
        <v>980809</v>
      </c>
      <c r="M69" s="350">
        <v>980809</v>
      </c>
      <c r="N69" s="518">
        <f t="shared" si="11"/>
        <v>0</v>
      </c>
      <c r="O69" s="518">
        <f t="shared" si="12"/>
        <v>0</v>
      </c>
      <c r="P69" s="518">
        <f t="shared" si="13"/>
        <v>0</v>
      </c>
      <c r="Q69" s="740"/>
    </row>
    <row r="70" spans="1:17" s="90" customFormat="1" ht="15">
      <c r="A70" s="572">
        <v>8</v>
      </c>
      <c r="B70" s="693" t="s">
        <v>134</v>
      </c>
      <c r="C70" s="694">
        <v>4864893</v>
      </c>
      <c r="D70" s="75" t="s">
        <v>12</v>
      </c>
      <c r="E70" s="76" t="s">
        <v>354</v>
      </c>
      <c r="F70" s="573">
        <v>-2000</v>
      </c>
      <c r="G70" s="440">
        <v>999777</v>
      </c>
      <c r="H70" s="441">
        <v>999777</v>
      </c>
      <c r="I70" s="516">
        <f>G70-H70</f>
        <v>0</v>
      </c>
      <c r="J70" s="516">
        <f t="shared" si="9"/>
        <v>0</v>
      </c>
      <c r="K70" s="516">
        <f t="shared" si="10"/>
        <v>0</v>
      </c>
      <c r="L70" s="440">
        <v>980749</v>
      </c>
      <c r="M70" s="441">
        <v>981547</v>
      </c>
      <c r="N70" s="516">
        <f>L70-M70</f>
        <v>-798</v>
      </c>
      <c r="O70" s="516">
        <f t="shared" si="12"/>
        <v>1596000</v>
      </c>
      <c r="P70" s="516">
        <f t="shared" si="13"/>
        <v>1.596</v>
      </c>
      <c r="Q70" s="574"/>
    </row>
    <row r="71" spans="1:17" ht="15.75" customHeight="1">
      <c r="A71" s="478">
        <v>9</v>
      </c>
      <c r="B71" s="479" t="s">
        <v>135</v>
      </c>
      <c r="C71" s="484">
        <v>4864918</v>
      </c>
      <c r="D71" s="46" t="s">
        <v>12</v>
      </c>
      <c r="E71" s="47" t="s">
        <v>354</v>
      </c>
      <c r="F71" s="493">
        <v>-1000</v>
      </c>
      <c r="G71" s="440">
        <v>999469</v>
      </c>
      <c r="H71" s="441">
        <v>999469</v>
      </c>
      <c r="I71" s="516">
        <f t="shared" si="8"/>
        <v>0</v>
      </c>
      <c r="J71" s="516">
        <f t="shared" si="9"/>
        <v>0</v>
      </c>
      <c r="K71" s="516">
        <f t="shared" si="10"/>
        <v>0</v>
      </c>
      <c r="L71" s="440">
        <v>955879</v>
      </c>
      <c r="M71" s="441">
        <v>959455</v>
      </c>
      <c r="N71" s="516">
        <f t="shared" si="11"/>
        <v>-3576</v>
      </c>
      <c r="O71" s="516">
        <f t="shared" si="12"/>
        <v>3576000</v>
      </c>
      <c r="P71" s="516">
        <f t="shared" si="13"/>
        <v>3.576</v>
      </c>
      <c r="Q71" s="716"/>
    </row>
    <row r="72" spans="1:17" ht="15.75" customHeight="1">
      <c r="A72" s="478"/>
      <c r="B72" s="481" t="s">
        <v>136</v>
      </c>
      <c r="C72" s="484"/>
      <c r="D72" s="46"/>
      <c r="E72" s="46"/>
      <c r="F72" s="493"/>
      <c r="G72" s="440"/>
      <c r="H72" s="441"/>
      <c r="I72" s="516"/>
      <c r="J72" s="516"/>
      <c r="K72" s="516"/>
      <c r="L72" s="440"/>
      <c r="M72" s="516"/>
      <c r="N72" s="516"/>
      <c r="O72" s="516"/>
      <c r="P72" s="516"/>
      <c r="Q72" s="181"/>
    </row>
    <row r="73" spans="1:17" s="730" customFormat="1" ht="15.75" customHeight="1">
      <c r="A73" s="478">
        <v>10</v>
      </c>
      <c r="B73" s="783" t="s">
        <v>137</v>
      </c>
      <c r="C73" s="784">
        <v>5100229</v>
      </c>
      <c r="D73" s="785" t="s">
        <v>12</v>
      </c>
      <c r="E73" s="786" t="s">
        <v>354</v>
      </c>
      <c r="F73" s="787">
        <v>-1000</v>
      </c>
      <c r="G73" s="780">
        <v>999895</v>
      </c>
      <c r="H73" s="781">
        <v>999983</v>
      </c>
      <c r="I73" s="789">
        <f>G73-H73</f>
        <v>-88</v>
      </c>
      <c r="J73" s="789">
        <f>$F73*I73</f>
        <v>88000</v>
      </c>
      <c r="K73" s="789">
        <f>J73/1000000</f>
        <v>0.088</v>
      </c>
      <c r="L73" s="780">
        <v>994271</v>
      </c>
      <c r="M73" s="781">
        <v>998879</v>
      </c>
      <c r="N73" s="789">
        <f>L73-M73</f>
        <v>-4608</v>
      </c>
      <c r="O73" s="789">
        <f>$F73*N73</f>
        <v>4608000</v>
      </c>
      <c r="P73" s="789">
        <f>O73/1000000</f>
        <v>4.608</v>
      </c>
      <c r="Q73" s="740"/>
    </row>
    <row r="74" spans="1:17" ht="15.75" customHeight="1">
      <c r="A74" s="478">
        <v>11</v>
      </c>
      <c r="B74" s="479" t="s">
        <v>138</v>
      </c>
      <c r="C74" s="484">
        <v>4864917</v>
      </c>
      <c r="D74" s="46" t="s">
        <v>12</v>
      </c>
      <c r="E74" s="47" t="s">
        <v>354</v>
      </c>
      <c r="F74" s="493">
        <v>-1000</v>
      </c>
      <c r="G74" s="440">
        <v>962262</v>
      </c>
      <c r="H74" s="441">
        <v>962278</v>
      </c>
      <c r="I74" s="516">
        <f>G74-H74</f>
        <v>-16</v>
      </c>
      <c r="J74" s="516">
        <f>$F74*I74</f>
        <v>16000</v>
      </c>
      <c r="K74" s="516">
        <f>J74/1000000</f>
        <v>0.016</v>
      </c>
      <c r="L74" s="440">
        <v>863776</v>
      </c>
      <c r="M74" s="441">
        <v>865391</v>
      </c>
      <c r="N74" s="516">
        <f>L74-M74</f>
        <v>-1615</v>
      </c>
      <c r="O74" s="516">
        <f>$F74*N74</f>
        <v>1615000</v>
      </c>
      <c r="P74" s="518">
        <f>O74/1000000</f>
        <v>1.615</v>
      </c>
      <c r="Q74" s="181"/>
    </row>
    <row r="75" spans="1:17" ht="15.75" customHeight="1">
      <c r="A75" s="478"/>
      <c r="B75" s="480" t="s">
        <v>139</v>
      </c>
      <c r="C75" s="484"/>
      <c r="D75" s="50"/>
      <c r="E75" s="50"/>
      <c r="F75" s="493"/>
      <c r="G75" s="440"/>
      <c r="H75" s="441"/>
      <c r="I75" s="516"/>
      <c r="J75" s="516"/>
      <c r="K75" s="516"/>
      <c r="L75" s="440"/>
      <c r="M75" s="516"/>
      <c r="N75" s="516"/>
      <c r="O75" s="516"/>
      <c r="P75" s="516"/>
      <c r="Q75" s="181"/>
    </row>
    <row r="76" spans="1:17" ht="19.5" customHeight="1">
      <c r="A76" s="478">
        <v>12</v>
      </c>
      <c r="B76" s="479" t="s">
        <v>140</v>
      </c>
      <c r="C76" s="484">
        <v>4865053</v>
      </c>
      <c r="D76" s="46" t="s">
        <v>12</v>
      </c>
      <c r="E76" s="47" t="s">
        <v>354</v>
      </c>
      <c r="F76" s="493">
        <v>-1000</v>
      </c>
      <c r="G76" s="440">
        <v>21633</v>
      </c>
      <c r="H76" s="350">
        <v>20997</v>
      </c>
      <c r="I76" s="516">
        <f>G76-H76</f>
        <v>636</v>
      </c>
      <c r="J76" s="516">
        <f>$F76*I76</f>
        <v>-636000</v>
      </c>
      <c r="K76" s="516">
        <f>J76/1000000</f>
        <v>-0.636</v>
      </c>
      <c r="L76" s="440">
        <v>34977</v>
      </c>
      <c r="M76" s="350">
        <v>34930</v>
      </c>
      <c r="N76" s="516">
        <f>L76-M76</f>
        <v>47</v>
      </c>
      <c r="O76" s="516">
        <f>$F76*N76</f>
        <v>-47000</v>
      </c>
      <c r="P76" s="516">
        <f>O76/1000000</f>
        <v>-0.047</v>
      </c>
      <c r="Q76" s="611"/>
    </row>
    <row r="77" spans="1:17" ht="19.5" customHeight="1">
      <c r="A77" s="478">
        <v>13</v>
      </c>
      <c r="B77" s="479" t="s">
        <v>141</v>
      </c>
      <c r="C77" s="484">
        <v>4864986</v>
      </c>
      <c r="D77" s="46" t="s">
        <v>12</v>
      </c>
      <c r="E77" s="47" t="s">
        <v>354</v>
      </c>
      <c r="F77" s="493">
        <v>-1000</v>
      </c>
      <c r="G77" s="440">
        <v>22392</v>
      </c>
      <c r="H77" s="350">
        <v>22229</v>
      </c>
      <c r="I77" s="441">
        <f>G77-H77</f>
        <v>163</v>
      </c>
      <c r="J77" s="441">
        <f>$F77*I77</f>
        <v>-163000</v>
      </c>
      <c r="K77" s="441">
        <f>J77/1000000</f>
        <v>-0.163</v>
      </c>
      <c r="L77" s="440">
        <v>45144</v>
      </c>
      <c r="M77" s="350">
        <v>45128</v>
      </c>
      <c r="N77" s="441">
        <f>L77-M77</f>
        <v>16</v>
      </c>
      <c r="O77" s="441">
        <f>$F77*N77</f>
        <v>-16000</v>
      </c>
      <c r="P77" s="441">
        <f>O77/1000000</f>
        <v>-0.016</v>
      </c>
      <c r="Q77" s="611"/>
    </row>
    <row r="78" spans="1:17" ht="14.25" customHeight="1">
      <c r="A78" s="478"/>
      <c r="B78" s="481" t="s">
        <v>146</v>
      </c>
      <c r="C78" s="484"/>
      <c r="D78" s="46"/>
      <c r="E78" s="46"/>
      <c r="F78" s="493"/>
      <c r="G78" s="517"/>
      <c r="H78" s="441"/>
      <c r="I78" s="441"/>
      <c r="J78" s="441"/>
      <c r="K78" s="441"/>
      <c r="L78" s="517"/>
      <c r="M78" s="441"/>
      <c r="N78" s="441"/>
      <c r="O78" s="441"/>
      <c r="P78" s="441"/>
      <c r="Q78" s="181"/>
    </row>
    <row r="79" spans="1:17" ht="15.75" thickBot="1">
      <c r="A79" s="482">
        <v>14</v>
      </c>
      <c r="B79" s="483" t="s">
        <v>147</v>
      </c>
      <c r="C79" s="485">
        <v>4865087</v>
      </c>
      <c r="D79" s="110" t="s">
        <v>12</v>
      </c>
      <c r="E79" s="53" t="s">
        <v>354</v>
      </c>
      <c r="F79" s="485">
        <v>100</v>
      </c>
      <c r="G79" s="738">
        <v>0</v>
      </c>
      <c r="H79" s="739">
        <v>0</v>
      </c>
      <c r="I79" s="739">
        <f>G79-H79</f>
        <v>0</v>
      </c>
      <c r="J79" s="739">
        <f>$F79*I79</f>
        <v>0</v>
      </c>
      <c r="K79" s="739">
        <f>J79/1000000</f>
        <v>0</v>
      </c>
      <c r="L79" s="738">
        <v>0</v>
      </c>
      <c r="M79" s="739">
        <v>0</v>
      </c>
      <c r="N79" s="739">
        <f>L79-M79</f>
        <v>0</v>
      </c>
      <c r="O79" s="739">
        <f>$F79*N79</f>
        <v>0</v>
      </c>
      <c r="P79" s="739">
        <f>O79/1000000</f>
        <v>0</v>
      </c>
      <c r="Q79" s="736"/>
    </row>
    <row r="80" spans="2:16" ht="18.75" thickTop="1">
      <c r="B80" s="378" t="s">
        <v>255</v>
      </c>
      <c r="F80" s="241"/>
      <c r="I80" s="18"/>
      <c r="J80" s="18"/>
      <c r="K80" s="475">
        <f>SUM(K62:K78)</f>
        <v>-0.32700000000000007</v>
      </c>
      <c r="L80" s="19"/>
      <c r="N80" s="18"/>
      <c r="O80" s="18"/>
      <c r="P80" s="475">
        <f>SUM(P62:P78)</f>
        <v>18.816</v>
      </c>
    </row>
    <row r="81" spans="2:16" ht="18">
      <c r="B81" s="378"/>
      <c r="F81" s="241"/>
      <c r="I81" s="18"/>
      <c r="J81" s="18"/>
      <c r="K81" s="21"/>
      <c r="L81" s="19"/>
      <c r="N81" s="18"/>
      <c r="O81" s="18"/>
      <c r="P81" s="380"/>
    </row>
    <row r="82" spans="2:16" ht="18">
      <c r="B82" s="378" t="s">
        <v>149</v>
      </c>
      <c r="F82" s="241"/>
      <c r="I82" s="18"/>
      <c r="J82" s="18"/>
      <c r="K82" s="475">
        <f>SUM(K80:K81)</f>
        <v>-0.32700000000000007</v>
      </c>
      <c r="L82" s="19"/>
      <c r="N82" s="18"/>
      <c r="O82" s="18"/>
      <c r="P82" s="475">
        <f>SUM(P80:P81)</f>
        <v>18.816</v>
      </c>
    </row>
    <row r="83" spans="6:16" ht="15">
      <c r="F83" s="241"/>
      <c r="I83" s="18"/>
      <c r="J83" s="18"/>
      <c r="K83" s="21"/>
      <c r="L83" s="19"/>
      <c r="N83" s="18"/>
      <c r="O83" s="18"/>
      <c r="P83" s="21"/>
    </row>
    <row r="84" spans="6:16" ht="15">
      <c r="F84" s="241"/>
      <c r="I84" s="18"/>
      <c r="J84" s="18"/>
      <c r="K84" s="21"/>
      <c r="L84" s="19"/>
      <c r="N84" s="18"/>
      <c r="O84" s="18"/>
      <c r="P84" s="21"/>
    </row>
    <row r="85" spans="6:18" ht="15">
      <c r="F85" s="241"/>
      <c r="I85" s="18"/>
      <c r="J85" s="18"/>
      <c r="K85" s="21"/>
      <c r="L85" s="19"/>
      <c r="N85" s="18"/>
      <c r="O85" s="18"/>
      <c r="P85" s="21"/>
      <c r="Q85" s="308" t="str">
        <f>NDPL!Q1</f>
        <v>JULY-2014</v>
      </c>
      <c r="R85" s="308"/>
    </row>
    <row r="86" spans="1:16" ht="18.75" thickBot="1">
      <c r="A86" s="397" t="s">
        <v>254</v>
      </c>
      <c r="F86" s="241"/>
      <c r="G86" s="7"/>
      <c r="H86" s="7"/>
      <c r="I86" s="56" t="s">
        <v>7</v>
      </c>
      <c r="J86" s="19"/>
      <c r="K86" s="19"/>
      <c r="L86" s="19"/>
      <c r="M86" s="19"/>
      <c r="N86" s="56" t="s">
        <v>407</v>
      </c>
      <c r="O86" s="19"/>
      <c r="P86" s="19"/>
    </row>
    <row r="87" spans="1:17" ht="48" customHeight="1" thickBot="1" thickTop="1">
      <c r="A87" s="41" t="s">
        <v>8</v>
      </c>
      <c r="B87" s="38" t="s">
        <v>9</v>
      </c>
      <c r="C87" s="39" t="s">
        <v>1</v>
      </c>
      <c r="D87" s="39" t="s">
        <v>2</v>
      </c>
      <c r="E87" s="39" t="s">
        <v>3</v>
      </c>
      <c r="F87" s="39" t="s">
        <v>10</v>
      </c>
      <c r="G87" s="41" t="str">
        <f>NDPL!G5</f>
        <v>FINAL READING 01/08/2014</v>
      </c>
      <c r="H87" s="39" t="str">
        <f>NDPL!H5</f>
        <v>INTIAL READING 01/07/2014</v>
      </c>
      <c r="I87" s="39" t="s">
        <v>4</v>
      </c>
      <c r="J87" s="39" t="s">
        <v>5</v>
      </c>
      <c r="K87" s="39" t="s">
        <v>6</v>
      </c>
      <c r="L87" s="41" t="str">
        <f>NDPL!G5</f>
        <v>FINAL READING 01/08/2014</v>
      </c>
      <c r="M87" s="39" t="str">
        <f>NDPL!H5</f>
        <v>INTIAL READING 01/07/2014</v>
      </c>
      <c r="N87" s="39" t="s">
        <v>4</v>
      </c>
      <c r="O87" s="39" t="s">
        <v>5</v>
      </c>
      <c r="P87" s="39" t="s">
        <v>6</v>
      </c>
      <c r="Q87" s="40" t="s">
        <v>317</v>
      </c>
    </row>
    <row r="88" spans="1:16" ht="17.25" thickBot="1" thickTop="1">
      <c r="A88" s="6"/>
      <c r="B88" s="49"/>
      <c r="C88" s="4"/>
      <c r="D88" s="4"/>
      <c r="E88" s="4"/>
      <c r="F88" s="428"/>
      <c r="G88" s="4"/>
      <c r="H88" s="4"/>
      <c r="I88" s="4"/>
      <c r="J88" s="4"/>
      <c r="K88" s="4"/>
      <c r="L88" s="20"/>
      <c r="M88" s="4"/>
      <c r="N88" s="4"/>
      <c r="O88" s="4"/>
      <c r="P88" s="4"/>
    </row>
    <row r="89" spans="1:17" ht="15.75" customHeight="1" thickTop="1">
      <c r="A89" s="476"/>
      <c r="B89" s="487" t="s">
        <v>34</v>
      </c>
      <c r="C89" s="488"/>
      <c r="D89" s="102"/>
      <c r="E89" s="111"/>
      <c r="F89" s="429"/>
      <c r="G89" s="37"/>
      <c r="H89" s="25"/>
      <c r="I89" s="26"/>
      <c r="J89" s="26"/>
      <c r="K89" s="26"/>
      <c r="L89" s="24"/>
      <c r="M89" s="25"/>
      <c r="N89" s="26"/>
      <c r="O89" s="26"/>
      <c r="P89" s="26"/>
      <c r="Q89" s="180"/>
    </row>
    <row r="90" spans="1:17" ht="15.75" customHeight="1">
      <c r="A90" s="478">
        <v>1</v>
      </c>
      <c r="B90" s="479" t="s">
        <v>35</v>
      </c>
      <c r="C90" s="484">
        <v>4864902</v>
      </c>
      <c r="D90" s="757" t="s">
        <v>12</v>
      </c>
      <c r="E90" s="758" t="s">
        <v>354</v>
      </c>
      <c r="F90" s="493">
        <v>-400</v>
      </c>
      <c r="G90" s="349">
        <v>1947</v>
      </c>
      <c r="H90" s="350">
        <v>1947</v>
      </c>
      <c r="I90" s="350">
        <f>G90-H90</f>
        <v>0</v>
      </c>
      <c r="J90" s="350">
        <f aca="true" t="shared" si="14" ref="J90:J101">$F90*I90</f>
        <v>0</v>
      </c>
      <c r="K90" s="350">
        <f aca="true" t="shared" si="15" ref="K90:K101">J90/1000000</f>
        <v>0</v>
      </c>
      <c r="L90" s="349">
        <v>55</v>
      </c>
      <c r="M90" s="350">
        <v>412</v>
      </c>
      <c r="N90" s="350">
        <f>L90-M90</f>
        <v>-357</v>
      </c>
      <c r="O90" s="350">
        <f aca="true" t="shared" si="16" ref="O90:O101">$F90*N90</f>
        <v>142800</v>
      </c>
      <c r="P90" s="350">
        <f aca="true" t="shared" si="17" ref="P90:P101">O90/1000000</f>
        <v>0.1428</v>
      </c>
      <c r="Q90" s="756"/>
    </row>
    <row r="91" spans="1:17" ht="15.75" customHeight="1">
      <c r="A91" s="478">
        <v>2</v>
      </c>
      <c r="B91" s="479" t="s">
        <v>36</v>
      </c>
      <c r="C91" s="484">
        <v>5128405</v>
      </c>
      <c r="D91" s="46" t="s">
        <v>12</v>
      </c>
      <c r="E91" s="47" t="s">
        <v>354</v>
      </c>
      <c r="F91" s="493">
        <v>-500</v>
      </c>
      <c r="G91" s="440">
        <v>2596</v>
      </c>
      <c r="H91" s="441">
        <v>2596</v>
      </c>
      <c r="I91" s="350">
        <f aca="true" t="shared" si="18" ref="I91:I96">G91-H91</f>
        <v>0</v>
      </c>
      <c r="J91" s="350">
        <f t="shared" si="14"/>
        <v>0</v>
      </c>
      <c r="K91" s="350">
        <f t="shared" si="15"/>
        <v>0</v>
      </c>
      <c r="L91" s="440">
        <v>3958</v>
      </c>
      <c r="M91" s="441">
        <v>3964</v>
      </c>
      <c r="N91" s="441">
        <f aca="true" t="shared" si="19" ref="N91:N96">L91-M91</f>
        <v>-6</v>
      </c>
      <c r="O91" s="441">
        <f t="shared" si="16"/>
        <v>3000</v>
      </c>
      <c r="P91" s="441">
        <f t="shared" si="17"/>
        <v>0.003</v>
      </c>
      <c r="Q91" s="181"/>
    </row>
    <row r="92" spans="1:17" ht="15.75" customHeight="1">
      <c r="A92" s="478"/>
      <c r="B92" s="481" t="s">
        <v>385</v>
      </c>
      <c r="C92" s="484"/>
      <c r="D92" s="46"/>
      <c r="E92" s="47"/>
      <c r="F92" s="493"/>
      <c r="G92" s="519"/>
      <c r="H92" s="513"/>
      <c r="I92" s="513"/>
      <c r="J92" s="513"/>
      <c r="K92" s="513"/>
      <c r="L92" s="440"/>
      <c r="M92" s="441"/>
      <c r="N92" s="441"/>
      <c r="O92" s="441"/>
      <c r="P92" s="441"/>
      <c r="Q92" s="181"/>
    </row>
    <row r="93" spans="1:17" ht="15">
      <c r="A93" s="478">
        <v>3</v>
      </c>
      <c r="B93" s="424" t="s">
        <v>113</v>
      </c>
      <c r="C93" s="484">
        <v>4865136</v>
      </c>
      <c r="D93" s="50" t="s">
        <v>12</v>
      </c>
      <c r="E93" s="47" t="s">
        <v>354</v>
      </c>
      <c r="F93" s="493">
        <v>-200</v>
      </c>
      <c r="G93" s="440">
        <v>46092</v>
      </c>
      <c r="H93" s="441">
        <v>46071</v>
      </c>
      <c r="I93" s="513">
        <f>G93-H93</f>
        <v>21</v>
      </c>
      <c r="J93" s="513">
        <f t="shared" si="14"/>
        <v>-4200</v>
      </c>
      <c r="K93" s="513">
        <f t="shared" si="15"/>
        <v>-0.0042</v>
      </c>
      <c r="L93" s="440">
        <v>75501</v>
      </c>
      <c r="M93" s="441">
        <v>74341</v>
      </c>
      <c r="N93" s="441">
        <f>L93-M93</f>
        <v>1160</v>
      </c>
      <c r="O93" s="441">
        <f t="shared" si="16"/>
        <v>-232000</v>
      </c>
      <c r="P93" s="444">
        <f t="shared" si="17"/>
        <v>-0.232</v>
      </c>
      <c r="Q93" s="577"/>
    </row>
    <row r="94" spans="1:17" ht="15.75" customHeight="1">
      <c r="A94" s="478">
        <v>4</v>
      </c>
      <c r="B94" s="479" t="s">
        <v>114</v>
      </c>
      <c r="C94" s="484">
        <v>4865137</v>
      </c>
      <c r="D94" s="46" t="s">
        <v>12</v>
      </c>
      <c r="E94" s="47" t="s">
        <v>354</v>
      </c>
      <c r="F94" s="493">
        <v>-100</v>
      </c>
      <c r="G94" s="440">
        <v>73722</v>
      </c>
      <c r="H94" s="441">
        <v>73724</v>
      </c>
      <c r="I94" s="513">
        <f t="shared" si="18"/>
        <v>-2</v>
      </c>
      <c r="J94" s="513">
        <f t="shared" si="14"/>
        <v>200</v>
      </c>
      <c r="K94" s="513">
        <f t="shared" si="15"/>
        <v>0.0002</v>
      </c>
      <c r="L94" s="440">
        <v>139706</v>
      </c>
      <c r="M94" s="441">
        <v>139807</v>
      </c>
      <c r="N94" s="441">
        <f t="shared" si="19"/>
        <v>-101</v>
      </c>
      <c r="O94" s="441">
        <f t="shared" si="16"/>
        <v>10100</v>
      </c>
      <c r="P94" s="441">
        <f t="shared" si="17"/>
        <v>0.0101</v>
      </c>
      <c r="Q94" s="181"/>
    </row>
    <row r="95" spans="1:17" ht="15">
      <c r="A95" s="478">
        <v>5</v>
      </c>
      <c r="B95" s="479" t="s">
        <v>115</v>
      </c>
      <c r="C95" s="484">
        <v>4865138</v>
      </c>
      <c r="D95" s="46" t="s">
        <v>12</v>
      </c>
      <c r="E95" s="47" t="s">
        <v>354</v>
      </c>
      <c r="F95" s="493">
        <v>-200</v>
      </c>
      <c r="G95" s="443">
        <v>980948</v>
      </c>
      <c r="H95" s="444">
        <v>980950</v>
      </c>
      <c r="I95" s="350">
        <f>G95-H95</f>
        <v>-2</v>
      </c>
      <c r="J95" s="350">
        <f t="shared" si="14"/>
        <v>400</v>
      </c>
      <c r="K95" s="350">
        <f t="shared" si="15"/>
        <v>0.0004</v>
      </c>
      <c r="L95" s="443">
        <v>431</v>
      </c>
      <c r="M95" s="444">
        <v>906</v>
      </c>
      <c r="N95" s="444">
        <f>L95-M95</f>
        <v>-475</v>
      </c>
      <c r="O95" s="444">
        <f t="shared" si="16"/>
        <v>95000</v>
      </c>
      <c r="P95" s="444">
        <f t="shared" si="17"/>
        <v>0.095</v>
      </c>
      <c r="Q95" s="700"/>
    </row>
    <row r="96" spans="1:17" ht="15">
      <c r="A96" s="478">
        <v>6</v>
      </c>
      <c r="B96" s="479" t="s">
        <v>116</v>
      </c>
      <c r="C96" s="484">
        <v>4865139</v>
      </c>
      <c r="D96" s="46" t="s">
        <v>12</v>
      </c>
      <c r="E96" s="47" t="s">
        <v>354</v>
      </c>
      <c r="F96" s="493">
        <v>-200</v>
      </c>
      <c r="G96" s="440">
        <v>74477</v>
      </c>
      <c r="H96" s="441">
        <v>74462</v>
      </c>
      <c r="I96" s="513">
        <f t="shared" si="18"/>
        <v>15</v>
      </c>
      <c r="J96" s="513">
        <f t="shared" si="14"/>
        <v>-3000</v>
      </c>
      <c r="K96" s="513">
        <f t="shared" si="15"/>
        <v>-0.003</v>
      </c>
      <c r="L96" s="440">
        <v>91970</v>
      </c>
      <c r="M96" s="441">
        <v>90349</v>
      </c>
      <c r="N96" s="441">
        <f t="shared" si="19"/>
        <v>1621</v>
      </c>
      <c r="O96" s="441">
        <f t="shared" si="16"/>
        <v>-324200</v>
      </c>
      <c r="P96" s="441">
        <f t="shared" si="17"/>
        <v>-0.3242</v>
      </c>
      <c r="Q96" s="691"/>
    </row>
    <row r="97" spans="1:17" ht="15">
      <c r="A97" s="478">
        <v>7</v>
      </c>
      <c r="B97" s="479" t="s">
        <v>117</v>
      </c>
      <c r="C97" s="484">
        <v>4865050</v>
      </c>
      <c r="D97" s="46" t="s">
        <v>12</v>
      </c>
      <c r="E97" s="47" t="s">
        <v>354</v>
      </c>
      <c r="F97" s="493">
        <v>-800</v>
      </c>
      <c r="G97" s="443">
        <v>7309</v>
      </c>
      <c r="H97" s="444">
        <v>7278</v>
      </c>
      <c r="I97" s="350">
        <f>G97-H97</f>
        <v>31</v>
      </c>
      <c r="J97" s="350">
        <f t="shared" si="14"/>
        <v>-24800</v>
      </c>
      <c r="K97" s="350">
        <f t="shared" si="15"/>
        <v>-0.0248</v>
      </c>
      <c r="L97" s="443">
        <v>3107</v>
      </c>
      <c r="M97" s="444">
        <v>2634</v>
      </c>
      <c r="N97" s="444">
        <f>L97-M97</f>
        <v>473</v>
      </c>
      <c r="O97" s="444">
        <f t="shared" si="16"/>
        <v>-378400</v>
      </c>
      <c r="P97" s="444">
        <f t="shared" si="17"/>
        <v>-0.3784</v>
      </c>
      <c r="Q97" s="611"/>
    </row>
    <row r="98" spans="1:17" ht="15.75" customHeight="1">
      <c r="A98" s="478">
        <v>8</v>
      </c>
      <c r="B98" s="479" t="s">
        <v>381</v>
      </c>
      <c r="C98" s="484">
        <v>4864949</v>
      </c>
      <c r="D98" s="46" t="s">
        <v>12</v>
      </c>
      <c r="E98" s="47" t="s">
        <v>354</v>
      </c>
      <c r="F98" s="493">
        <v>-2000</v>
      </c>
      <c r="G98" s="443">
        <v>13727</v>
      </c>
      <c r="H98" s="444">
        <v>13727</v>
      </c>
      <c r="I98" s="350">
        <f>G98-H98</f>
        <v>0</v>
      </c>
      <c r="J98" s="350">
        <f t="shared" si="14"/>
        <v>0</v>
      </c>
      <c r="K98" s="350">
        <f t="shared" si="15"/>
        <v>0</v>
      </c>
      <c r="L98" s="443">
        <v>1733</v>
      </c>
      <c r="M98" s="444">
        <v>1401</v>
      </c>
      <c r="N98" s="444">
        <f>L98-M98</f>
        <v>332</v>
      </c>
      <c r="O98" s="444">
        <f t="shared" si="16"/>
        <v>-664000</v>
      </c>
      <c r="P98" s="444">
        <f t="shared" si="17"/>
        <v>-0.664</v>
      </c>
      <c r="Q98" s="577"/>
    </row>
    <row r="99" spans="1:17" ht="15.75" customHeight="1">
      <c r="A99" s="478">
        <v>9</v>
      </c>
      <c r="B99" s="479" t="s">
        <v>404</v>
      </c>
      <c r="C99" s="484">
        <v>5128434</v>
      </c>
      <c r="D99" s="46" t="s">
        <v>12</v>
      </c>
      <c r="E99" s="47" t="s">
        <v>354</v>
      </c>
      <c r="F99" s="493">
        <v>-800</v>
      </c>
      <c r="G99" s="440">
        <v>983109</v>
      </c>
      <c r="H99" s="441">
        <v>983109</v>
      </c>
      <c r="I99" s="513">
        <f>G99-H99</f>
        <v>0</v>
      </c>
      <c r="J99" s="513">
        <f t="shared" si="14"/>
        <v>0</v>
      </c>
      <c r="K99" s="513">
        <f t="shared" si="15"/>
        <v>0</v>
      </c>
      <c r="L99" s="440">
        <v>991783</v>
      </c>
      <c r="M99" s="441">
        <v>992144</v>
      </c>
      <c r="N99" s="441">
        <f>L99-M99</f>
        <v>-361</v>
      </c>
      <c r="O99" s="441">
        <f t="shared" si="16"/>
        <v>288800</v>
      </c>
      <c r="P99" s="441">
        <f t="shared" si="17"/>
        <v>0.2888</v>
      </c>
      <c r="Q99" s="181"/>
    </row>
    <row r="100" spans="1:17" ht="15.75" customHeight="1">
      <c r="A100" s="478">
        <v>10</v>
      </c>
      <c r="B100" s="479" t="s">
        <v>403</v>
      </c>
      <c r="C100" s="484">
        <v>5128430</v>
      </c>
      <c r="D100" s="46" t="s">
        <v>12</v>
      </c>
      <c r="E100" s="47" t="s">
        <v>354</v>
      </c>
      <c r="F100" s="493">
        <v>-800</v>
      </c>
      <c r="G100" s="440">
        <v>987571</v>
      </c>
      <c r="H100" s="441">
        <v>987571</v>
      </c>
      <c r="I100" s="513">
        <f>G100-H100</f>
        <v>0</v>
      </c>
      <c r="J100" s="513">
        <f t="shared" si="14"/>
        <v>0</v>
      </c>
      <c r="K100" s="513">
        <f t="shared" si="15"/>
        <v>0</v>
      </c>
      <c r="L100" s="440">
        <v>991003</v>
      </c>
      <c r="M100" s="441">
        <v>992063</v>
      </c>
      <c r="N100" s="441">
        <f>L100-M100</f>
        <v>-1060</v>
      </c>
      <c r="O100" s="441">
        <f t="shared" si="16"/>
        <v>848000</v>
      </c>
      <c r="P100" s="441">
        <f t="shared" si="17"/>
        <v>0.848</v>
      </c>
      <c r="Q100" s="181"/>
    </row>
    <row r="101" spans="1:17" ht="15.75" customHeight="1">
      <c r="A101" s="478">
        <v>11</v>
      </c>
      <c r="B101" s="479" t="s">
        <v>396</v>
      </c>
      <c r="C101" s="484">
        <v>5128445</v>
      </c>
      <c r="D101" s="197" t="s">
        <v>12</v>
      </c>
      <c r="E101" s="311" t="s">
        <v>354</v>
      </c>
      <c r="F101" s="493">
        <v>-800</v>
      </c>
      <c r="G101" s="440">
        <v>993777</v>
      </c>
      <c r="H101" s="441">
        <v>993777</v>
      </c>
      <c r="I101" s="513">
        <f>G101-H101</f>
        <v>0</v>
      </c>
      <c r="J101" s="513">
        <f t="shared" si="14"/>
        <v>0</v>
      </c>
      <c r="K101" s="513">
        <f t="shared" si="15"/>
        <v>0</v>
      </c>
      <c r="L101" s="440">
        <v>996358</v>
      </c>
      <c r="M101" s="441">
        <v>996746</v>
      </c>
      <c r="N101" s="441">
        <f>L101-M101</f>
        <v>-388</v>
      </c>
      <c r="O101" s="441">
        <f t="shared" si="16"/>
        <v>310400</v>
      </c>
      <c r="P101" s="441">
        <f t="shared" si="17"/>
        <v>0.3104</v>
      </c>
      <c r="Q101" s="578"/>
    </row>
    <row r="102" spans="1:17" ht="15.75" customHeight="1">
      <c r="A102" s="478"/>
      <c r="B102" s="480" t="s">
        <v>386</v>
      </c>
      <c r="C102" s="484"/>
      <c r="D102" s="50"/>
      <c r="E102" s="50"/>
      <c r="F102" s="493"/>
      <c r="G102" s="519"/>
      <c r="H102" s="513"/>
      <c r="I102" s="513"/>
      <c r="J102" s="513"/>
      <c r="K102" s="513"/>
      <c r="L102" s="440"/>
      <c r="M102" s="441"/>
      <c r="N102" s="441"/>
      <c r="O102" s="441"/>
      <c r="P102" s="441"/>
      <c r="Q102" s="181"/>
    </row>
    <row r="103" spans="1:17" ht="15.75" customHeight="1">
      <c r="A103" s="478">
        <v>12</v>
      </c>
      <c r="B103" s="479" t="s">
        <v>118</v>
      </c>
      <c r="C103" s="484">
        <v>4864951</v>
      </c>
      <c r="D103" s="46" t="s">
        <v>12</v>
      </c>
      <c r="E103" s="47" t="s">
        <v>354</v>
      </c>
      <c r="F103" s="493">
        <v>-1000</v>
      </c>
      <c r="G103" s="440">
        <v>992427</v>
      </c>
      <c r="H103" s="441">
        <v>992428</v>
      </c>
      <c r="I103" s="513">
        <f>G103-H103</f>
        <v>-1</v>
      </c>
      <c r="J103" s="513">
        <f aca="true" t="shared" si="20" ref="J103:J110">$F103*I103</f>
        <v>1000</v>
      </c>
      <c r="K103" s="513">
        <f aca="true" t="shared" si="21" ref="K103:K110">J103/1000000</f>
        <v>0.001</v>
      </c>
      <c r="L103" s="440">
        <v>37420</v>
      </c>
      <c r="M103" s="441">
        <v>37666</v>
      </c>
      <c r="N103" s="441">
        <f>L103-M103</f>
        <v>-246</v>
      </c>
      <c r="O103" s="441">
        <f aca="true" t="shared" si="22" ref="O103:O110">$F103*N103</f>
        <v>246000</v>
      </c>
      <c r="P103" s="441">
        <f aca="true" t="shared" si="23" ref="P103:P110">O103/1000000</f>
        <v>0.246</v>
      </c>
      <c r="Q103" s="181"/>
    </row>
    <row r="104" spans="1:17" s="730" customFormat="1" ht="15.75" customHeight="1">
      <c r="A104" s="478">
        <v>13</v>
      </c>
      <c r="B104" s="479" t="s">
        <v>119</v>
      </c>
      <c r="C104" s="484">
        <v>4902501</v>
      </c>
      <c r="D104" s="46" t="s">
        <v>12</v>
      </c>
      <c r="E104" s="47" t="s">
        <v>354</v>
      </c>
      <c r="F104" s="493">
        <v>-1333.33</v>
      </c>
      <c r="G104" s="443">
        <v>993103</v>
      </c>
      <c r="H104" s="444">
        <v>993104</v>
      </c>
      <c r="I104" s="350">
        <f>G104-H104</f>
        <v>-1</v>
      </c>
      <c r="J104" s="350">
        <f t="shared" si="20"/>
        <v>1333.33</v>
      </c>
      <c r="K104" s="350">
        <f t="shared" si="21"/>
        <v>0.00133333</v>
      </c>
      <c r="L104" s="443">
        <v>998783</v>
      </c>
      <c r="M104" s="444">
        <v>999153</v>
      </c>
      <c r="N104" s="444">
        <f>L104-M104</f>
        <v>-370</v>
      </c>
      <c r="O104" s="444">
        <f t="shared" si="22"/>
        <v>493332.1</v>
      </c>
      <c r="P104" s="444">
        <f t="shared" si="23"/>
        <v>0.4933321</v>
      </c>
      <c r="Q104" s="740"/>
    </row>
    <row r="105" spans="1:17" ht="15.75" customHeight="1">
      <c r="A105" s="478"/>
      <c r="B105" s="479"/>
      <c r="C105" s="484"/>
      <c r="D105" s="46"/>
      <c r="E105" s="47"/>
      <c r="F105" s="493"/>
      <c r="G105" s="408"/>
      <c r="H105" s="407"/>
      <c r="I105" s="350"/>
      <c r="J105" s="350"/>
      <c r="K105" s="350"/>
      <c r="L105" s="414"/>
      <c r="M105" s="407"/>
      <c r="N105" s="444"/>
      <c r="O105" s="441"/>
      <c r="P105" s="441"/>
      <c r="Q105" s="181"/>
    </row>
    <row r="106" spans="1:17" ht="15.75" customHeight="1">
      <c r="A106" s="478"/>
      <c r="B106" s="481" t="s">
        <v>120</v>
      </c>
      <c r="C106" s="484"/>
      <c r="D106" s="46"/>
      <c r="E106" s="46"/>
      <c r="F106" s="493"/>
      <c r="G106" s="519"/>
      <c r="H106" s="513"/>
      <c r="I106" s="513"/>
      <c r="J106" s="513"/>
      <c r="K106" s="513"/>
      <c r="L106" s="440"/>
      <c r="M106" s="441"/>
      <c r="N106" s="441"/>
      <c r="O106" s="441"/>
      <c r="P106" s="441"/>
      <c r="Q106" s="181"/>
    </row>
    <row r="107" spans="1:17" ht="15.75" customHeight="1">
      <c r="A107" s="478">
        <v>14</v>
      </c>
      <c r="B107" s="424" t="s">
        <v>46</v>
      </c>
      <c r="C107" s="484">
        <v>4864843</v>
      </c>
      <c r="D107" s="50" t="s">
        <v>12</v>
      </c>
      <c r="E107" s="47" t="s">
        <v>354</v>
      </c>
      <c r="F107" s="493">
        <v>-1000</v>
      </c>
      <c r="G107" s="440">
        <v>1764</v>
      </c>
      <c r="H107" s="441">
        <v>1764</v>
      </c>
      <c r="I107" s="513">
        <f>G107-H107</f>
        <v>0</v>
      </c>
      <c r="J107" s="513">
        <f t="shared" si="20"/>
        <v>0</v>
      </c>
      <c r="K107" s="513">
        <f t="shared" si="21"/>
        <v>0</v>
      </c>
      <c r="L107" s="440">
        <v>22295</v>
      </c>
      <c r="M107" s="441">
        <v>21905</v>
      </c>
      <c r="N107" s="441">
        <f>L107-M107</f>
        <v>390</v>
      </c>
      <c r="O107" s="441">
        <f t="shared" si="22"/>
        <v>-390000</v>
      </c>
      <c r="P107" s="441">
        <f t="shared" si="23"/>
        <v>-0.39</v>
      </c>
      <c r="Q107" s="181"/>
    </row>
    <row r="108" spans="1:17" ht="15.75" customHeight="1">
      <c r="A108" s="478">
        <v>15</v>
      </c>
      <c r="B108" s="479" t="s">
        <v>47</v>
      </c>
      <c r="C108" s="484">
        <v>4864844</v>
      </c>
      <c r="D108" s="46" t="s">
        <v>12</v>
      </c>
      <c r="E108" s="47" t="s">
        <v>354</v>
      </c>
      <c r="F108" s="493">
        <v>-1000</v>
      </c>
      <c r="G108" s="440">
        <v>212</v>
      </c>
      <c r="H108" s="441">
        <v>212</v>
      </c>
      <c r="I108" s="513">
        <f>G108-H108</f>
        <v>0</v>
      </c>
      <c r="J108" s="513">
        <f t="shared" si="20"/>
        <v>0</v>
      </c>
      <c r="K108" s="513">
        <f t="shared" si="21"/>
        <v>0</v>
      </c>
      <c r="L108" s="440">
        <v>2376</v>
      </c>
      <c r="M108" s="441">
        <v>2101</v>
      </c>
      <c r="N108" s="441">
        <f>L108-M108</f>
        <v>275</v>
      </c>
      <c r="O108" s="441">
        <f t="shared" si="22"/>
        <v>-275000</v>
      </c>
      <c r="P108" s="441">
        <f t="shared" si="23"/>
        <v>-0.275</v>
      </c>
      <c r="Q108" s="181"/>
    </row>
    <row r="109" spans="1:17" ht="15.75" customHeight="1">
      <c r="A109" s="478"/>
      <c r="B109" s="481" t="s">
        <v>48</v>
      </c>
      <c r="C109" s="484"/>
      <c r="D109" s="46"/>
      <c r="E109" s="46"/>
      <c r="F109" s="493"/>
      <c r="G109" s="519"/>
      <c r="H109" s="513"/>
      <c r="I109" s="513"/>
      <c r="J109" s="513"/>
      <c r="K109" s="513"/>
      <c r="L109" s="440"/>
      <c r="M109" s="441"/>
      <c r="N109" s="441"/>
      <c r="O109" s="441"/>
      <c r="P109" s="441"/>
      <c r="Q109" s="181"/>
    </row>
    <row r="110" spans="1:17" ht="15.75" customHeight="1">
      <c r="A110" s="478">
        <v>16</v>
      </c>
      <c r="B110" s="479" t="s">
        <v>85</v>
      </c>
      <c r="C110" s="484">
        <v>4865169</v>
      </c>
      <c r="D110" s="46" t="s">
        <v>12</v>
      </c>
      <c r="E110" s="47" t="s">
        <v>354</v>
      </c>
      <c r="F110" s="493">
        <v>-1000</v>
      </c>
      <c r="G110" s="440">
        <v>1278</v>
      </c>
      <c r="H110" s="441">
        <v>1282</v>
      </c>
      <c r="I110" s="513">
        <f>G110-H110</f>
        <v>-4</v>
      </c>
      <c r="J110" s="513">
        <f t="shared" si="20"/>
        <v>4000</v>
      </c>
      <c r="K110" s="513">
        <f t="shared" si="21"/>
        <v>0.004</v>
      </c>
      <c r="L110" s="440">
        <v>61198</v>
      </c>
      <c r="M110" s="441">
        <v>61190</v>
      </c>
      <c r="N110" s="441">
        <f>L110-M110</f>
        <v>8</v>
      </c>
      <c r="O110" s="441">
        <f t="shared" si="22"/>
        <v>-8000</v>
      </c>
      <c r="P110" s="441">
        <f t="shared" si="23"/>
        <v>-0.008</v>
      </c>
      <c r="Q110" s="181"/>
    </row>
    <row r="111" spans="1:17" ht="15.75" customHeight="1">
      <c r="A111" s="478"/>
      <c r="B111" s="480" t="s">
        <v>52</v>
      </c>
      <c r="C111" s="462"/>
      <c r="D111" s="50"/>
      <c r="E111" s="50"/>
      <c r="F111" s="493"/>
      <c r="G111" s="519"/>
      <c r="H111" s="520"/>
      <c r="I111" s="520"/>
      <c r="J111" s="520"/>
      <c r="K111" s="513"/>
      <c r="L111" s="443"/>
      <c r="M111" s="516"/>
      <c r="N111" s="516"/>
      <c r="O111" s="516"/>
      <c r="P111" s="441"/>
      <c r="Q111" s="226"/>
    </row>
    <row r="112" spans="1:17" ht="15.75" customHeight="1">
      <c r="A112" s="478"/>
      <c r="B112" s="480" t="s">
        <v>53</v>
      </c>
      <c r="C112" s="462"/>
      <c r="D112" s="50"/>
      <c r="E112" s="50"/>
      <c r="F112" s="493"/>
      <c r="G112" s="519"/>
      <c r="H112" s="520"/>
      <c r="I112" s="520"/>
      <c r="J112" s="520"/>
      <c r="K112" s="513"/>
      <c r="L112" s="443"/>
      <c r="M112" s="516"/>
      <c r="N112" s="516"/>
      <c r="O112" s="516"/>
      <c r="P112" s="441"/>
      <c r="Q112" s="226"/>
    </row>
    <row r="113" spans="1:17" ht="15.75" customHeight="1">
      <c r="A113" s="486"/>
      <c r="B113" s="489" t="s">
        <v>66</v>
      </c>
      <c r="C113" s="484"/>
      <c r="D113" s="50"/>
      <c r="E113" s="50"/>
      <c r="F113" s="493"/>
      <c r="G113" s="519"/>
      <c r="H113" s="513"/>
      <c r="I113" s="513"/>
      <c r="J113" s="513"/>
      <c r="K113" s="513"/>
      <c r="L113" s="443"/>
      <c r="M113" s="441"/>
      <c r="N113" s="441"/>
      <c r="O113" s="441"/>
      <c r="P113" s="441"/>
      <c r="Q113" s="226"/>
    </row>
    <row r="114" spans="1:17" ht="24" customHeight="1">
      <c r="A114" s="478">
        <v>17</v>
      </c>
      <c r="B114" s="490" t="s">
        <v>67</v>
      </c>
      <c r="C114" s="484">
        <v>4865091</v>
      </c>
      <c r="D114" s="46" t="s">
        <v>12</v>
      </c>
      <c r="E114" s="47" t="s">
        <v>354</v>
      </c>
      <c r="F114" s="493">
        <v>-500</v>
      </c>
      <c r="G114" s="440">
        <v>5629</v>
      </c>
      <c r="H114" s="441">
        <v>5629</v>
      </c>
      <c r="I114" s="513">
        <f>G114-H114</f>
        <v>0</v>
      </c>
      <c r="J114" s="513">
        <f>$F114*I114</f>
        <v>0</v>
      </c>
      <c r="K114" s="513">
        <f>J114/1000000</f>
        <v>0</v>
      </c>
      <c r="L114" s="440">
        <v>30462</v>
      </c>
      <c r="M114" s="441">
        <v>29995</v>
      </c>
      <c r="N114" s="441">
        <f>L114-M114</f>
        <v>467</v>
      </c>
      <c r="O114" s="441">
        <f>$F114*N114</f>
        <v>-233500</v>
      </c>
      <c r="P114" s="441">
        <f>O114/1000000</f>
        <v>-0.2335</v>
      </c>
      <c r="Q114" s="577"/>
    </row>
    <row r="115" spans="1:17" ht="15.75" customHeight="1">
      <c r="A115" s="478">
        <v>18</v>
      </c>
      <c r="B115" s="490" t="s">
        <v>68</v>
      </c>
      <c r="C115" s="484">
        <v>4902530</v>
      </c>
      <c r="D115" s="46" t="s">
        <v>12</v>
      </c>
      <c r="E115" s="47" t="s">
        <v>354</v>
      </c>
      <c r="F115" s="493">
        <v>-500</v>
      </c>
      <c r="G115" s="440">
        <v>3786</v>
      </c>
      <c r="H115" s="441">
        <v>3786</v>
      </c>
      <c r="I115" s="513">
        <f aca="true" t="shared" si="24" ref="I115:I127">G115-H115</f>
        <v>0</v>
      </c>
      <c r="J115" s="513">
        <f aca="true" t="shared" si="25" ref="J115:J131">$F115*I115</f>
        <v>0</v>
      </c>
      <c r="K115" s="513">
        <f aca="true" t="shared" si="26" ref="K115:K131">J115/1000000</f>
        <v>0</v>
      </c>
      <c r="L115" s="440">
        <v>28190</v>
      </c>
      <c r="M115" s="441">
        <v>27632</v>
      </c>
      <c r="N115" s="441">
        <f aca="true" t="shared" si="27" ref="N115:N127">L115-M115</f>
        <v>558</v>
      </c>
      <c r="O115" s="441">
        <f aca="true" t="shared" si="28" ref="O115:O131">$F115*N115</f>
        <v>-279000</v>
      </c>
      <c r="P115" s="441">
        <f aca="true" t="shared" si="29" ref="P115:P131">O115/1000000</f>
        <v>-0.279</v>
      </c>
      <c r="Q115" s="181"/>
    </row>
    <row r="116" spans="1:17" ht="15.75" customHeight="1">
      <c r="A116" s="478">
        <v>19</v>
      </c>
      <c r="B116" s="490" t="s">
        <v>69</v>
      </c>
      <c r="C116" s="484">
        <v>4902531</v>
      </c>
      <c r="D116" s="46" t="s">
        <v>12</v>
      </c>
      <c r="E116" s="47" t="s">
        <v>354</v>
      </c>
      <c r="F116" s="493">
        <v>-500</v>
      </c>
      <c r="G116" s="440">
        <v>6063</v>
      </c>
      <c r="H116" s="441">
        <v>6037</v>
      </c>
      <c r="I116" s="513">
        <f t="shared" si="24"/>
        <v>26</v>
      </c>
      <c r="J116" s="513">
        <f t="shared" si="25"/>
        <v>-13000</v>
      </c>
      <c r="K116" s="513">
        <f t="shared" si="26"/>
        <v>-0.013</v>
      </c>
      <c r="L116" s="440">
        <v>14818</v>
      </c>
      <c r="M116" s="441">
        <v>14710</v>
      </c>
      <c r="N116" s="441">
        <f t="shared" si="27"/>
        <v>108</v>
      </c>
      <c r="O116" s="441">
        <f t="shared" si="28"/>
        <v>-54000</v>
      </c>
      <c r="P116" s="441">
        <f t="shared" si="29"/>
        <v>-0.054</v>
      </c>
      <c r="Q116" s="181"/>
    </row>
    <row r="117" spans="1:17" ht="15.75" customHeight="1">
      <c r="A117" s="478">
        <v>20</v>
      </c>
      <c r="B117" s="490" t="s">
        <v>70</v>
      </c>
      <c r="C117" s="484">
        <v>4865072</v>
      </c>
      <c r="D117" s="46" t="s">
        <v>12</v>
      </c>
      <c r="E117" s="47" t="s">
        <v>354</v>
      </c>
      <c r="F117" s="742">
        <v>-666.666666666667</v>
      </c>
      <c r="G117" s="443">
        <v>1048</v>
      </c>
      <c r="H117" s="444">
        <v>1032</v>
      </c>
      <c r="I117" s="350">
        <f>G117-H117</f>
        <v>16</v>
      </c>
      <c r="J117" s="350">
        <f t="shared" si="25"/>
        <v>-10666.666666666672</v>
      </c>
      <c r="K117" s="350">
        <f t="shared" si="26"/>
        <v>-0.010666666666666672</v>
      </c>
      <c r="L117" s="443">
        <v>848</v>
      </c>
      <c r="M117" s="444">
        <v>754</v>
      </c>
      <c r="N117" s="444">
        <f>L117-M117</f>
        <v>94</v>
      </c>
      <c r="O117" s="444">
        <f t="shared" si="28"/>
        <v>-62666.66666666669</v>
      </c>
      <c r="P117" s="444">
        <f t="shared" si="29"/>
        <v>-0.06266666666666669</v>
      </c>
      <c r="Q117" s="740"/>
    </row>
    <row r="118" spans="1:17" ht="15.75" customHeight="1">
      <c r="A118" s="478"/>
      <c r="B118" s="489" t="s">
        <v>34</v>
      </c>
      <c r="C118" s="484"/>
      <c r="D118" s="50"/>
      <c r="E118" s="50"/>
      <c r="F118" s="493"/>
      <c r="G118" s="519"/>
      <c r="H118" s="513"/>
      <c r="I118" s="513"/>
      <c r="J118" s="513"/>
      <c r="K118" s="513"/>
      <c r="L118" s="440"/>
      <c r="M118" s="441"/>
      <c r="N118" s="441"/>
      <c r="O118" s="441"/>
      <c r="P118" s="441"/>
      <c r="Q118" s="181"/>
    </row>
    <row r="119" spans="1:17" ht="15.75" customHeight="1">
      <c r="A119" s="478">
        <v>21</v>
      </c>
      <c r="B119" s="491" t="s">
        <v>71</v>
      </c>
      <c r="C119" s="492">
        <v>4864807</v>
      </c>
      <c r="D119" s="46" t="s">
        <v>12</v>
      </c>
      <c r="E119" s="47" t="s">
        <v>354</v>
      </c>
      <c r="F119" s="493">
        <v>-100</v>
      </c>
      <c r="G119" s="440">
        <v>149356</v>
      </c>
      <c r="H119" s="441">
        <v>149356</v>
      </c>
      <c r="I119" s="513">
        <f t="shared" si="24"/>
        <v>0</v>
      </c>
      <c r="J119" s="513">
        <f t="shared" si="25"/>
        <v>0</v>
      </c>
      <c r="K119" s="513">
        <f t="shared" si="26"/>
        <v>0</v>
      </c>
      <c r="L119" s="440">
        <v>21386</v>
      </c>
      <c r="M119" s="441">
        <v>21853</v>
      </c>
      <c r="N119" s="441">
        <f t="shared" si="27"/>
        <v>-467</v>
      </c>
      <c r="O119" s="441">
        <f t="shared" si="28"/>
        <v>46700</v>
      </c>
      <c r="P119" s="441">
        <f t="shared" si="29"/>
        <v>0.0467</v>
      </c>
      <c r="Q119" s="181"/>
    </row>
    <row r="120" spans="1:17" ht="15.75" customHeight="1">
      <c r="A120" s="478">
        <v>22</v>
      </c>
      <c r="B120" s="491" t="s">
        <v>145</v>
      </c>
      <c r="C120" s="492">
        <v>4865086</v>
      </c>
      <c r="D120" s="46" t="s">
        <v>12</v>
      </c>
      <c r="E120" s="47" t="s">
        <v>354</v>
      </c>
      <c r="F120" s="493">
        <v>-100</v>
      </c>
      <c r="G120" s="440">
        <v>21595</v>
      </c>
      <c r="H120" s="441">
        <v>21575</v>
      </c>
      <c r="I120" s="513">
        <f t="shared" si="24"/>
        <v>20</v>
      </c>
      <c r="J120" s="513">
        <f t="shared" si="25"/>
        <v>-2000</v>
      </c>
      <c r="K120" s="513">
        <f t="shared" si="26"/>
        <v>-0.002</v>
      </c>
      <c r="L120" s="440">
        <v>44049</v>
      </c>
      <c r="M120" s="441">
        <v>43391</v>
      </c>
      <c r="N120" s="441">
        <f t="shared" si="27"/>
        <v>658</v>
      </c>
      <c r="O120" s="441">
        <f t="shared" si="28"/>
        <v>-65800</v>
      </c>
      <c r="P120" s="441">
        <f t="shared" si="29"/>
        <v>-0.0658</v>
      </c>
      <c r="Q120" s="181"/>
    </row>
    <row r="121" spans="1:17" ht="15.75" customHeight="1">
      <c r="A121" s="478"/>
      <c r="B121" s="481" t="s">
        <v>72</v>
      </c>
      <c r="C121" s="484"/>
      <c r="D121" s="46"/>
      <c r="E121" s="46"/>
      <c r="F121" s="493"/>
      <c r="G121" s="519"/>
      <c r="H121" s="513"/>
      <c r="I121" s="513"/>
      <c r="J121" s="513"/>
      <c r="K121" s="513"/>
      <c r="L121" s="440"/>
      <c r="M121" s="441"/>
      <c r="N121" s="441"/>
      <c r="O121" s="441"/>
      <c r="P121" s="441"/>
      <c r="Q121" s="181"/>
    </row>
    <row r="122" spans="1:17" s="730" customFormat="1" ht="14.25" customHeight="1">
      <c r="A122" s="478">
        <v>23</v>
      </c>
      <c r="B122" s="479" t="s">
        <v>65</v>
      </c>
      <c r="C122" s="484">
        <v>4902535</v>
      </c>
      <c r="D122" s="46" t="s">
        <v>12</v>
      </c>
      <c r="E122" s="47" t="s">
        <v>354</v>
      </c>
      <c r="F122" s="493">
        <v>-100</v>
      </c>
      <c r="G122" s="443">
        <v>993037</v>
      </c>
      <c r="H122" s="444">
        <v>993037</v>
      </c>
      <c r="I122" s="350">
        <f t="shared" si="24"/>
        <v>0</v>
      </c>
      <c r="J122" s="350">
        <f t="shared" si="25"/>
        <v>0</v>
      </c>
      <c r="K122" s="350">
        <f t="shared" si="26"/>
        <v>0</v>
      </c>
      <c r="L122" s="443">
        <v>5873</v>
      </c>
      <c r="M122" s="444">
        <v>5873</v>
      </c>
      <c r="N122" s="444">
        <f t="shared" si="27"/>
        <v>0</v>
      </c>
      <c r="O122" s="444">
        <f t="shared" si="28"/>
        <v>0</v>
      </c>
      <c r="P122" s="444">
        <f t="shared" si="29"/>
        <v>0</v>
      </c>
      <c r="Q122" s="740"/>
    </row>
    <row r="123" spans="1:17" ht="15.75" customHeight="1">
      <c r="A123" s="478">
        <v>24</v>
      </c>
      <c r="B123" s="479" t="s">
        <v>73</v>
      </c>
      <c r="C123" s="484">
        <v>4902536</v>
      </c>
      <c r="D123" s="46" t="s">
        <v>12</v>
      </c>
      <c r="E123" s="47" t="s">
        <v>354</v>
      </c>
      <c r="F123" s="493">
        <v>-100</v>
      </c>
      <c r="G123" s="440">
        <v>7788</v>
      </c>
      <c r="H123" s="441">
        <v>7788</v>
      </c>
      <c r="I123" s="513">
        <f t="shared" si="24"/>
        <v>0</v>
      </c>
      <c r="J123" s="513">
        <f t="shared" si="25"/>
        <v>0</v>
      </c>
      <c r="K123" s="513">
        <f t="shared" si="26"/>
        <v>0</v>
      </c>
      <c r="L123" s="440">
        <v>15293</v>
      </c>
      <c r="M123" s="441">
        <v>15304</v>
      </c>
      <c r="N123" s="441">
        <f t="shared" si="27"/>
        <v>-11</v>
      </c>
      <c r="O123" s="441">
        <f t="shared" si="28"/>
        <v>1100</v>
      </c>
      <c r="P123" s="441">
        <f t="shared" si="29"/>
        <v>0.0011</v>
      </c>
      <c r="Q123" s="181"/>
    </row>
    <row r="124" spans="1:17" ht="15.75" customHeight="1">
      <c r="A124" s="478">
        <v>25</v>
      </c>
      <c r="B124" s="479" t="s">
        <v>86</v>
      </c>
      <c r="C124" s="484">
        <v>4902537</v>
      </c>
      <c r="D124" s="46" t="s">
        <v>12</v>
      </c>
      <c r="E124" s="47" t="s">
        <v>354</v>
      </c>
      <c r="F124" s="493">
        <v>-100</v>
      </c>
      <c r="G124" s="440">
        <v>23529</v>
      </c>
      <c r="H124" s="441">
        <v>23520</v>
      </c>
      <c r="I124" s="513">
        <f t="shared" si="24"/>
        <v>9</v>
      </c>
      <c r="J124" s="513">
        <f t="shared" si="25"/>
        <v>-900</v>
      </c>
      <c r="K124" s="513">
        <f t="shared" si="26"/>
        <v>-0.0009</v>
      </c>
      <c r="L124" s="440">
        <v>56117</v>
      </c>
      <c r="M124" s="441">
        <v>55607</v>
      </c>
      <c r="N124" s="441">
        <f t="shared" si="27"/>
        <v>510</v>
      </c>
      <c r="O124" s="441">
        <f t="shared" si="28"/>
        <v>-51000</v>
      </c>
      <c r="P124" s="441">
        <f t="shared" si="29"/>
        <v>-0.051</v>
      </c>
      <c r="Q124" s="181"/>
    </row>
    <row r="125" spans="1:17" ht="15.75" customHeight="1">
      <c r="A125" s="478">
        <v>26</v>
      </c>
      <c r="B125" s="479" t="s">
        <v>74</v>
      </c>
      <c r="C125" s="484">
        <v>4902579</v>
      </c>
      <c r="D125" s="46" t="s">
        <v>12</v>
      </c>
      <c r="E125" s="47" t="s">
        <v>354</v>
      </c>
      <c r="F125" s="493">
        <v>-100</v>
      </c>
      <c r="G125" s="443">
        <v>4490</v>
      </c>
      <c r="H125" s="444">
        <v>4503</v>
      </c>
      <c r="I125" s="350">
        <f>G125-H125</f>
        <v>-13</v>
      </c>
      <c r="J125" s="350">
        <f t="shared" si="25"/>
        <v>1300</v>
      </c>
      <c r="K125" s="350">
        <f t="shared" si="26"/>
        <v>0.0013</v>
      </c>
      <c r="L125" s="443">
        <v>999953</v>
      </c>
      <c r="M125" s="444">
        <v>999979</v>
      </c>
      <c r="N125" s="444">
        <f>L125-M125</f>
        <v>-26</v>
      </c>
      <c r="O125" s="444">
        <f t="shared" si="28"/>
        <v>2600</v>
      </c>
      <c r="P125" s="444">
        <f t="shared" si="29"/>
        <v>0.0026</v>
      </c>
      <c r="Q125" s="716"/>
    </row>
    <row r="126" spans="1:17" ht="15.75" customHeight="1">
      <c r="A126" s="478">
        <v>27</v>
      </c>
      <c r="B126" s="479" t="s">
        <v>75</v>
      </c>
      <c r="C126" s="484">
        <v>4902539</v>
      </c>
      <c r="D126" s="46" t="s">
        <v>12</v>
      </c>
      <c r="E126" s="47" t="s">
        <v>354</v>
      </c>
      <c r="F126" s="493">
        <v>-100</v>
      </c>
      <c r="G126" s="440">
        <v>998627</v>
      </c>
      <c r="H126" s="441">
        <v>998630</v>
      </c>
      <c r="I126" s="513">
        <f t="shared" si="24"/>
        <v>-3</v>
      </c>
      <c r="J126" s="513">
        <f t="shared" si="25"/>
        <v>300</v>
      </c>
      <c r="K126" s="513">
        <f t="shared" si="26"/>
        <v>0.0003</v>
      </c>
      <c r="L126" s="440">
        <v>88</v>
      </c>
      <c r="M126" s="441">
        <v>102</v>
      </c>
      <c r="N126" s="441">
        <f t="shared" si="27"/>
        <v>-14</v>
      </c>
      <c r="O126" s="441">
        <f t="shared" si="28"/>
        <v>1400</v>
      </c>
      <c r="P126" s="441">
        <f t="shared" si="29"/>
        <v>0.0014</v>
      </c>
      <c r="Q126" s="181"/>
    </row>
    <row r="127" spans="1:17" ht="15.75" customHeight="1">
      <c r="A127" s="478">
        <v>28</v>
      </c>
      <c r="B127" s="479" t="s">
        <v>61</v>
      </c>
      <c r="C127" s="484">
        <v>4902540</v>
      </c>
      <c r="D127" s="46" t="s">
        <v>12</v>
      </c>
      <c r="E127" s="47" t="s">
        <v>354</v>
      </c>
      <c r="F127" s="493">
        <v>-100</v>
      </c>
      <c r="G127" s="440">
        <v>15</v>
      </c>
      <c r="H127" s="441">
        <v>15</v>
      </c>
      <c r="I127" s="513">
        <f t="shared" si="24"/>
        <v>0</v>
      </c>
      <c r="J127" s="513">
        <f t="shared" si="25"/>
        <v>0</v>
      </c>
      <c r="K127" s="513">
        <f t="shared" si="26"/>
        <v>0</v>
      </c>
      <c r="L127" s="440">
        <v>13398</v>
      </c>
      <c r="M127" s="441">
        <v>13398</v>
      </c>
      <c r="N127" s="441">
        <f t="shared" si="27"/>
        <v>0</v>
      </c>
      <c r="O127" s="441">
        <f t="shared" si="28"/>
        <v>0</v>
      </c>
      <c r="P127" s="441">
        <f t="shared" si="29"/>
        <v>0</v>
      </c>
      <c r="Q127" s="181"/>
    </row>
    <row r="128" spans="1:17" ht="15.75" customHeight="1">
      <c r="A128" s="478"/>
      <c r="B128" s="481" t="s">
        <v>76</v>
      </c>
      <c r="C128" s="484"/>
      <c r="D128" s="46"/>
      <c r="E128" s="46"/>
      <c r="F128" s="493"/>
      <c r="G128" s="519"/>
      <c r="H128" s="513"/>
      <c r="I128" s="513"/>
      <c r="J128" s="513"/>
      <c r="K128" s="513"/>
      <c r="L128" s="440"/>
      <c r="M128" s="441"/>
      <c r="N128" s="441"/>
      <c r="O128" s="441"/>
      <c r="P128" s="441"/>
      <c r="Q128" s="181"/>
    </row>
    <row r="129" spans="1:17" s="730" customFormat="1" ht="15.75" customHeight="1">
      <c r="A129" s="478">
        <v>29</v>
      </c>
      <c r="B129" s="783" t="s">
        <v>77</v>
      </c>
      <c r="C129" s="784">
        <v>4902551</v>
      </c>
      <c r="D129" s="785" t="s">
        <v>12</v>
      </c>
      <c r="E129" s="786" t="s">
        <v>354</v>
      </c>
      <c r="F129" s="787">
        <v>-100</v>
      </c>
      <c r="G129" s="780">
        <v>172081</v>
      </c>
      <c r="H129" s="781">
        <v>171015</v>
      </c>
      <c r="I129" s="788">
        <f>G129-H129</f>
        <v>1066</v>
      </c>
      <c r="J129" s="788">
        <f>$F129*I129</f>
        <v>-106600</v>
      </c>
      <c r="K129" s="788">
        <f>J129/1000000</f>
        <v>-0.1066</v>
      </c>
      <c r="L129" s="780">
        <v>49130</v>
      </c>
      <c r="M129" s="781">
        <v>48852</v>
      </c>
      <c r="N129" s="781">
        <f>L129-M129</f>
        <v>278</v>
      </c>
      <c r="O129" s="781">
        <f>$F129*N129</f>
        <v>-27800</v>
      </c>
      <c r="P129" s="781">
        <f>O129/1000000</f>
        <v>-0.0278</v>
      </c>
      <c r="Q129" s="740"/>
    </row>
    <row r="130" spans="1:17" ht="15.75" customHeight="1">
      <c r="A130" s="478">
        <v>30</v>
      </c>
      <c r="B130" s="479" t="s">
        <v>78</v>
      </c>
      <c r="C130" s="484">
        <v>4902542</v>
      </c>
      <c r="D130" s="46" t="s">
        <v>12</v>
      </c>
      <c r="E130" s="47" t="s">
        <v>354</v>
      </c>
      <c r="F130" s="493">
        <v>-100</v>
      </c>
      <c r="G130" s="440">
        <v>16252</v>
      </c>
      <c r="H130" s="441">
        <v>16055</v>
      </c>
      <c r="I130" s="513">
        <f>G130-H130</f>
        <v>197</v>
      </c>
      <c r="J130" s="513">
        <f t="shared" si="25"/>
        <v>-19700</v>
      </c>
      <c r="K130" s="513">
        <f t="shared" si="26"/>
        <v>-0.0197</v>
      </c>
      <c r="L130" s="440">
        <v>64393</v>
      </c>
      <c r="M130" s="441">
        <v>64119</v>
      </c>
      <c r="N130" s="441">
        <f>L130-M130</f>
        <v>274</v>
      </c>
      <c r="O130" s="441">
        <f t="shared" si="28"/>
        <v>-27400</v>
      </c>
      <c r="P130" s="441">
        <f t="shared" si="29"/>
        <v>-0.0274</v>
      </c>
      <c r="Q130" s="181"/>
    </row>
    <row r="131" spans="1:17" ht="15.75" customHeight="1">
      <c r="A131" s="478">
        <v>31</v>
      </c>
      <c r="B131" s="479" t="s">
        <v>79</v>
      </c>
      <c r="C131" s="484">
        <v>4902544</v>
      </c>
      <c r="D131" s="46" t="s">
        <v>12</v>
      </c>
      <c r="E131" s="47" t="s">
        <v>354</v>
      </c>
      <c r="F131" s="493">
        <v>-100</v>
      </c>
      <c r="G131" s="440">
        <v>3211</v>
      </c>
      <c r="H131" s="350">
        <v>2729</v>
      </c>
      <c r="I131" s="513">
        <f>G131-H131</f>
        <v>482</v>
      </c>
      <c r="J131" s="513">
        <f t="shared" si="25"/>
        <v>-48200</v>
      </c>
      <c r="K131" s="513">
        <f t="shared" si="26"/>
        <v>-0.0482</v>
      </c>
      <c r="L131" s="440">
        <v>1473</v>
      </c>
      <c r="M131" s="350">
        <v>986</v>
      </c>
      <c r="N131" s="441">
        <f>L131-M131</f>
        <v>487</v>
      </c>
      <c r="O131" s="441">
        <f t="shared" si="28"/>
        <v>-48700</v>
      </c>
      <c r="P131" s="441">
        <f t="shared" si="29"/>
        <v>-0.0487</v>
      </c>
      <c r="Q131" s="762"/>
    </row>
    <row r="132" spans="1:17" ht="15.75" customHeight="1" thickBot="1">
      <c r="A132" s="482"/>
      <c r="B132" s="483"/>
      <c r="C132" s="485"/>
      <c r="D132" s="110"/>
      <c r="E132" s="53"/>
      <c r="F132" s="430"/>
      <c r="G132" s="36"/>
      <c r="H132" s="30"/>
      <c r="I132" s="31"/>
      <c r="J132" s="31"/>
      <c r="K132" s="32"/>
      <c r="L132" s="469"/>
      <c r="M132" s="31"/>
      <c r="N132" s="31"/>
      <c r="O132" s="31"/>
      <c r="P132" s="32"/>
      <c r="Q132" s="182"/>
    </row>
    <row r="133" ht="13.5" thickTop="1"/>
    <row r="134" spans="4:16" ht="16.5">
      <c r="D134" s="22"/>
      <c r="K134" s="605">
        <f>SUM(K90:K132)</f>
        <v>-0.22453333666666667</v>
      </c>
      <c r="L134" s="61"/>
      <c r="M134" s="61"/>
      <c r="N134" s="61"/>
      <c r="O134" s="61"/>
      <c r="P134" s="521">
        <f>SUM(P90:P132)</f>
        <v>-0.632234566666667</v>
      </c>
    </row>
    <row r="135" spans="11:16" ht="14.25">
      <c r="K135" s="61"/>
      <c r="L135" s="61"/>
      <c r="M135" s="61"/>
      <c r="N135" s="61"/>
      <c r="O135" s="61"/>
      <c r="P135" s="61"/>
    </row>
    <row r="136" spans="11:16" ht="14.25">
      <c r="K136" s="61"/>
      <c r="L136" s="61"/>
      <c r="M136" s="61"/>
      <c r="N136" s="61"/>
      <c r="O136" s="61"/>
      <c r="P136" s="61"/>
    </row>
    <row r="137" spans="17:18" ht="12.75">
      <c r="Q137" s="538" t="str">
        <f>NDPL!Q1</f>
        <v>JULY-2014</v>
      </c>
      <c r="R137" s="308"/>
    </row>
    <row r="138" ht="13.5" thickBot="1"/>
    <row r="139" spans="1:17" ht="44.25" customHeight="1">
      <c r="A139" s="433"/>
      <c r="B139" s="431" t="s">
        <v>150</v>
      </c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8"/>
    </row>
    <row r="140" spans="1:17" ht="19.5" customHeight="1">
      <c r="A140" s="276"/>
      <c r="B140" s="355" t="s">
        <v>151</v>
      </c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59"/>
    </row>
    <row r="141" spans="1:17" ht="19.5" customHeight="1">
      <c r="A141" s="276"/>
      <c r="B141" s="351" t="s">
        <v>256</v>
      </c>
      <c r="C141" s="19"/>
      <c r="D141" s="19"/>
      <c r="E141" s="19"/>
      <c r="F141" s="19"/>
      <c r="G141" s="19"/>
      <c r="H141" s="19"/>
      <c r="I141" s="19"/>
      <c r="J141" s="19"/>
      <c r="K141" s="245">
        <f>K53</f>
        <v>0.3022</v>
      </c>
      <c r="L141" s="245"/>
      <c r="M141" s="245"/>
      <c r="N141" s="245"/>
      <c r="O141" s="245"/>
      <c r="P141" s="245">
        <f>P53</f>
        <v>5.036099999999999</v>
      </c>
      <c r="Q141" s="59"/>
    </row>
    <row r="142" spans="1:17" ht="19.5" customHeight="1">
      <c r="A142" s="276"/>
      <c r="B142" s="351" t="s">
        <v>257</v>
      </c>
      <c r="C142" s="19"/>
      <c r="D142" s="19"/>
      <c r="E142" s="19"/>
      <c r="F142" s="19"/>
      <c r="G142" s="19"/>
      <c r="H142" s="19"/>
      <c r="I142" s="19"/>
      <c r="J142" s="19"/>
      <c r="K142" s="606">
        <f>K134</f>
        <v>-0.22453333666666667</v>
      </c>
      <c r="L142" s="245"/>
      <c r="M142" s="245"/>
      <c r="N142" s="245"/>
      <c r="O142" s="245"/>
      <c r="P142" s="245">
        <f>P134</f>
        <v>-0.632234566666667</v>
      </c>
      <c r="Q142" s="59"/>
    </row>
    <row r="143" spans="1:17" ht="19.5" customHeight="1">
      <c r="A143" s="276"/>
      <c r="B143" s="351" t="s">
        <v>152</v>
      </c>
      <c r="C143" s="19"/>
      <c r="D143" s="19"/>
      <c r="E143" s="19"/>
      <c r="F143" s="19"/>
      <c r="G143" s="19"/>
      <c r="H143" s="19"/>
      <c r="I143" s="19"/>
      <c r="J143" s="19"/>
      <c r="K143" s="606">
        <f>'ROHTAK ROAD'!K44</f>
        <v>-0.0788</v>
      </c>
      <c r="L143" s="245"/>
      <c r="M143" s="245"/>
      <c r="N143" s="245"/>
      <c r="O143" s="245"/>
      <c r="P143" s="606">
        <f>'ROHTAK ROAD'!P44</f>
        <v>-0.033800000000000004</v>
      </c>
      <c r="Q143" s="59"/>
    </row>
    <row r="144" spans="1:17" ht="19.5" customHeight="1">
      <c r="A144" s="276"/>
      <c r="B144" s="351" t="s">
        <v>153</v>
      </c>
      <c r="C144" s="19"/>
      <c r="D144" s="19"/>
      <c r="E144" s="19"/>
      <c r="F144" s="19"/>
      <c r="G144" s="19"/>
      <c r="H144" s="19"/>
      <c r="I144" s="19"/>
      <c r="J144" s="19"/>
      <c r="K144" s="606">
        <f>SUM(K141:K143)</f>
        <v>-0.0011333366666666372</v>
      </c>
      <c r="L144" s="245"/>
      <c r="M144" s="245"/>
      <c r="N144" s="245"/>
      <c r="O144" s="245"/>
      <c r="P144" s="606">
        <f>SUM(P141:P143)</f>
        <v>4.370065433333332</v>
      </c>
      <c r="Q144" s="59"/>
    </row>
    <row r="145" spans="1:17" ht="19.5" customHeight="1">
      <c r="A145" s="276"/>
      <c r="B145" s="355" t="s">
        <v>154</v>
      </c>
      <c r="C145" s="19"/>
      <c r="D145" s="19"/>
      <c r="E145" s="19"/>
      <c r="F145" s="19"/>
      <c r="G145" s="19"/>
      <c r="H145" s="19"/>
      <c r="I145" s="19"/>
      <c r="J145" s="19"/>
      <c r="K145" s="245"/>
      <c r="L145" s="245"/>
      <c r="M145" s="245"/>
      <c r="N145" s="245"/>
      <c r="O145" s="245"/>
      <c r="P145" s="245"/>
      <c r="Q145" s="59"/>
    </row>
    <row r="146" spans="1:17" ht="19.5" customHeight="1">
      <c r="A146" s="276"/>
      <c r="B146" s="351" t="s">
        <v>258</v>
      </c>
      <c r="C146" s="19"/>
      <c r="D146" s="19"/>
      <c r="E146" s="19"/>
      <c r="F146" s="19"/>
      <c r="G146" s="19"/>
      <c r="H146" s="19"/>
      <c r="I146" s="19"/>
      <c r="J146" s="19"/>
      <c r="K146" s="245">
        <f>K82</f>
        <v>-0.32700000000000007</v>
      </c>
      <c r="L146" s="245"/>
      <c r="M146" s="245"/>
      <c r="N146" s="245"/>
      <c r="O146" s="245"/>
      <c r="P146" s="245">
        <f>P82</f>
        <v>18.816</v>
      </c>
      <c r="Q146" s="59"/>
    </row>
    <row r="147" spans="1:17" ht="19.5" customHeight="1" thickBot="1">
      <c r="A147" s="277"/>
      <c r="B147" s="432" t="s">
        <v>155</v>
      </c>
      <c r="C147" s="60"/>
      <c r="D147" s="60"/>
      <c r="E147" s="60"/>
      <c r="F147" s="60"/>
      <c r="G147" s="60"/>
      <c r="H147" s="60"/>
      <c r="I147" s="60"/>
      <c r="J147" s="60"/>
      <c r="K147" s="607">
        <f>SUM(K144:K146)</f>
        <v>-0.3281333366666667</v>
      </c>
      <c r="L147" s="243"/>
      <c r="M147" s="243"/>
      <c r="N147" s="243"/>
      <c r="O147" s="243"/>
      <c r="P147" s="242">
        <f>SUM(P144:P146)</f>
        <v>23.186065433333333</v>
      </c>
      <c r="Q147" s="244"/>
    </row>
    <row r="148" ht="12.75">
      <c r="A148" s="276"/>
    </row>
    <row r="149" ht="12.75">
      <c r="A149" s="276"/>
    </row>
    <row r="150" ht="12.75">
      <c r="A150" s="276"/>
    </row>
    <row r="151" ht="13.5" thickBot="1">
      <c r="A151" s="277"/>
    </row>
    <row r="152" spans="1:17" ht="12.75">
      <c r="A152" s="270"/>
      <c r="B152" s="271"/>
      <c r="C152" s="271"/>
      <c r="D152" s="271"/>
      <c r="E152" s="271"/>
      <c r="F152" s="271"/>
      <c r="G152" s="271"/>
      <c r="H152" s="57"/>
      <c r="I152" s="57"/>
      <c r="J152" s="57"/>
      <c r="K152" s="57"/>
      <c r="L152" s="57"/>
      <c r="M152" s="57"/>
      <c r="N152" s="57"/>
      <c r="O152" s="57"/>
      <c r="P152" s="57"/>
      <c r="Q152" s="58"/>
    </row>
    <row r="153" spans="1:17" ht="23.25">
      <c r="A153" s="278" t="s">
        <v>335</v>
      </c>
      <c r="B153" s="262"/>
      <c r="C153" s="262"/>
      <c r="D153" s="262"/>
      <c r="E153" s="262"/>
      <c r="F153" s="262"/>
      <c r="G153" s="262"/>
      <c r="H153" s="19"/>
      <c r="I153" s="19"/>
      <c r="J153" s="19"/>
      <c r="K153" s="19"/>
      <c r="L153" s="19"/>
      <c r="M153" s="19"/>
      <c r="N153" s="19"/>
      <c r="O153" s="19"/>
      <c r="P153" s="19"/>
      <c r="Q153" s="59"/>
    </row>
    <row r="154" spans="1:17" ht="12.75">
      <c r="A154" s="272"/>
      <c r="B154" s="262"/>
      <c r="C154" s="262"/>
      <c r="D154" s="262"/>
      <c r="E154" s="262"/>
      <c r="F154" s="262"/>
      <c r="G154" s="262"/>
      <c r="H154" s="19"/>
      <c r="I154" s="19"/>
      <c r="J154" s="19"/>
      <c r="K154" s="19"/>
      <c r="L154" s="19"/>
      <c r="M154" s="19"/>
      <c r="N154" s="19"/>
      <c r="O154" s="19"/>
      <c r="P154" s="19"/>
      <c r="Q154" s="59"/>
    </row>
    <row r="155" spans="1:17" ht="12.75">
      <c r="A155" s="273"/>
      <c r="B155" s="274"/>
      <c r="C155" s="274"/>
      <c r="D155" s="274"/>
      <c r="E155" s="274"/>
      <c r="F155" s="274"/>
      <c r="G155" s="274"/>
      <c r="H155" s="19"/>
      <c r="I155" s="19"/>
      <c r="J155" s="19"/>
      <c r="K155" s="300" t="s">
        <v>347</v>
      </c>
      <c r="L155" s="19"/>
      <c r="M155" s="19"/>
      <c r="N155" s="19"/>
      <c r="O155" s="19"/>
      <c r="P155" s="300" t="s">
        <v>348</v>
      </c>
      <c r="Q155" s="59"/>
    </row>
    <row r="156" spans="1:17" ht="12.75">
      <c r="A156" s="275"/>
      <c r="B156" s="160"/>
      <c r="C156" s="160"/>
      <c r="D156" s="160"/>
      <c r="E156" s="160"/>
      <c r="F156" s="160"/>
      <c r="G156" s="160"/>
      <c r="H156" s="19"/>
      <c r="I156" s="19"/>
      <c r="J156" s="19"/>
      <c r="K156" s="19"/>
      <c r="L156" s="19"/>
      <c r="M156" s="19"/>
      <c r="N156" s="19"/>
      <c r="O156" s="19"/>
      <c r="P156" s="19"/>
      <c r="Q156" s="59"/>
    </row>
    <row r="157" spans="1:17" ht="12.75">
      <c r="A157" s="275"/>
      <c r="B157" s="160"/>
      <c r="C157" s="160"/>
      <c r="D157" s="160"/>
      <c r="E157" s="160"/>
      <c r="F157" s="160"/>
      <c r="G157" s="160"/>
      <c r="H157" s="19"/>
      <c r="I157" s="19"/>
      <c r="J157" s="19"/>
      <c r="K157" s="19"/>
      <c r="L157" s="19"/>
      <c r="M157" s="19"/>
      <c r="N157" s="19"/>
      <c r="O157" s="19"/>
      <c r="P157" s="19"/>
      <c r="Q157" s="59"/>
    </row>
    <row r="158" spans="1:17" ht="18">
      <c r="A158" s="279" t="s">
        <v>338</v>
      </c>
      <c r="B158" s="263"/>
      <c r="C158" s="263"/>
      <c r="D158" s="264"/>
      <c r="E158" s="264"/>
      <c r="F158" s="265"/>
      <c r="G158" s="264"/>
      <c r="H158" s="19"/>
      <c r="I158" s="19"/>
      <c r="J158" s="19"/>
      <c r="K158" s="523">
        <f>K147</f>
        <v>-0.3281333366666667</v>
      </c>
      <c r="L158" s="264" t="s">
        <v>336</v>
      </c>
      <c r="M158" s="19"/>
      <c r="N158" s="19"/>
      <c r="O158" s="19"/>
      <c r="P158" s="523">
        <f>P147</f>
        <v>23.186065433333333</v>
      </c>
      <c r="Q158" s="286" t="s">
        <v>336</v>
      </c>
    </row>
    <row r="159" spans="1:17" ht="18">
      <c r="A159" s="280"/>
      <c r="B159" s="266"/>
      <c r="C159" s="266"/>
      <c r="D159" s="262"/>
      <c r="E159" s="262"/>
      <c r="F159" s="267"/>
      <c r="G159" s="262"/>
      <c r="H159" s="19"/>
      <c r="I159" s="19"/>
      <c r="J159" s="19"/>
      <c r="K159" s="524"/>
      <c r="L159" s="262"/>
      <c r="M159" s="19"/>
      <c r="N159" s="19"/>
      <c r="O159" s="19"/>
      <c r="P159" s="524"/>
      <c r="Q159" s="287"/>
    </row>
    <row r="160" spans="1:17" ht="18">
      <c r="A160" s="281" t="s">
        <v>337</v>
      </c>
      <c r="B160" s="268"/>
      <c r="C160" s="51"/>
      <c r="D160" s="262"/>
      <c r="E160" s="262"/>
      <c r="F160" s="269"/>
      <c r="G160" s="264"/>
      <c r="H160" s="19"/>
      <c r="I160" s="19"/>
      <c r="J160" s="19"/>
      <c r="K160" s="524">
        <f>'STEPPED UP GENCO'!K45</f>
        <v>0.031277861399999995</v>
      </c>
      <c r="L160" s="264" t="s">
        <v>336</v>
      </c>
      <c r="M160" s="19"/>
      <c r="N160" s="19"/>
      <c r="O160" s="19"/>
      <c r="P160" s="524">
        <f>'STEPPED UP GENCO'!P45</f>
        <v>-0.11006152919999991</v>
      </c>
      <c r="Q160" s="286" t="s">
        <v>336</v>
      </c>
    </row>
    <row r="161" spans="1:17" ht="12.75">
      <c r="A161" s="276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59"/>
    </row>
    <row r="162" spans="1:17" ht="12.75">
      <c r="A162" s="276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59"/>
    </row>
    <row r="163" spans="1:17" ht="12.75">
      <c r="A163" s="276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59"/>
    </row>
    <row r="164" spans="1:17" ht="20.25">
      <c r="A164" s="276"/>
      <c r="B164" s="19"/>
      <c r="C164" s="19"/>
      <c r="D164" s="19"/>
      <c r="E164" s="19"/>
      <c r="F164" s="19"/>
      <c r="G164" s="19"/>
      <c r="H164" s="263"/>
      <c r="I164" s="263"/>
      <c r="J164" s="282" t="s">
        <v>339</v>
      </c>
      <c r="K164" s="468">
        <f>SUM(K158:K163)</f>
        <v>-0.2968554752666667</v>
      </c>
      <c r="L164" s="282" t="s">
        <v>336</v>
      </c>
      <c r="M164" s="160"/>
      <c r="N164" s="19"/>
      <c r="O164" s="19"/>
      <c r="P164" s="468">
        <f>SUM(P158:P163)</f>
        <v>23.076003904133334</v>
      </c>
      <c r="Q164" s="496" t="s">
        <v>336</v>
      </c>
    </row>
    <row r="165" spans="1:17" ht="13.5" thickBot="1">
      <c r="A165" s="277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187"/>
    </row>
  </sheetData>
  <sheetProtection/>
  <printOptions/>
  <pageMargins left="0.51" right="0.5" top="0.58" bottom="0.5" header="0.5" footer="0.5"/>
  <pageSetup horizontalDpi="300" verticalDpi="300" orientation="landscape" scale="59" r:id="rId1"/>
  <rowBreaks count="3" manualBreakCount="3">
    <brk id="53" max="255" man="1"/>
    <brk id="84" max="255" man="1"/>
    <brk id="135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81"/>
  <sheetViews>
    <sheetView view="pageBreakPreview" zoomScale="55" zoomScaleNormal="70" zoomScaleSheetLayoutView="55" workbookViewId="0" topLeftCell="B1">
      <selection activeCell="P5" sqref="P5"/>
    </sheetView>
  </sheetViews>
  <sheetFormatPr defaultColWidth="9.140625" defaultRowHeight="12.75"/>
  <cols>
    <col min="1" max="1" width="4.140625" style="0" customWidth="1"/>
    <col min="2" max="2" width="29.57421875" style="0" customWidth="1"/>
    <col min="3" max="3" width="13.28125" style="0" customWidth="1"/>
    <col min="4" max="4" width="9.00390625" style="0" customWidth="1"/>
    <col min="5" max="5" width="16.57421875" style="0" customWidth="1"/>
    <col min="6" max="6" width="10.7109375" style="0" customWidth="1"/>
    <col min="7" max="7" width="14.00390625" style="0" customWidth="1"/>
    <col min="8" max="8" width="13.421875" style="0" customWidth="1"/>
    <col min="9" max="9" width="11.8515625" style="0" customWidth="1"/>
    <col min="10" max="10" width="16.28125" style="0" customWidth="1"/>
    <col min="11" max="11" width="15.00390625" style="0" customWidth="1"/>
    <col min="12" max="12" width="13.421875" style="0" customWidth="1"/>
    <col min="13" max="13" width="16.28125" style="0" customWidth="1"/>
    <col min="14" max="14" width="12.140625" style="0" customWidth="1"/>
    <col min="15" max="15" width="15.28125" style="0" customWidth="1"/>
    <col min="16" max="16" width="15.140625" style="0" customWidth="1"/>
    <col min="17" max="17" width="29.57421875" style="0" customWidth="1"/>
  </cols>
  <sheetData>
    <row r="1" spans="1:17" ht="26.25">
      <c r="A1" s="1" t="s">
        <v>244</v>
      </c>
      <c r="P1" s="535" t="str">
        <f>NDPL!$Q$1</f>
        <v>JULY-2014</v>
      </c>
      <c r="Q1" s="535"/>
    </row>
    <row r="2" ht="12.75">
      <c r="A2" s="17" t="s">
        <v>245</v>
      </c>
    </row>
    <row r="3" ht="23.25">
      <c r="A3" s="525" t="s">
        <v>156</v>
      </c>
    </row>
    <row r="4" spans="1:16" ht="24" thickBot="1">
      <c r="A4" s="526" t="s">
        <v>198</v>
      </c>
      <c r="G4" s="19"/>
      <c r="H4" s="19"/>
      <c r="I4" s="56" t="s">
        <v>406</v>
      </c>
      <c r="J4" s="19"/>
      <c r="K4" s="19"/>
      <c r="L4" s="19"/>
      <c r="M4" s="19"/>
      <c r="N4" s="56" t="s">
        <v>407</v>
      </c>
      <c r="O4" s="19"/>
      <c r="P4" s="19"/>
    </row>
    <row r="5" spans="1:17" ht="48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01/08/2014</v>
      </c>
      <c r="H5" s="39" t="str">
        <f>NDPL!H5</f>
        <v>INTIAL READING 01/07/2014</v>
      </c>
      <c r="I5" s="39" t="s">
        <v>4</v>
      </c>
      <c r="J5" s="39" t="s">
        <v>5</v>
      </c>
      <c r="K5" s="39" t="s">
        <v>6</v>
      </c>
      <c r="L5" s="41" t="str">
        <f>NDPL!G5</f>
        <v>FINAL READING 01/08/2014</v>
      </c>
      <c r="M5" s="39" t="str">
        <f>NDPL!H5</f>
        <v>INTIAL READING 01/07/2014</v>
      </c>
      <c r="N5" s="39" t="s">
        <v>4</v>
      </c>
      <c r="O5" s="39" t="s">
        <v>5</v>
      </c>
      <c r="P5" s="39" t="s">
        <v>6</v>
      </c>
      <c r="Q5" s="40" t="s">
        <v>317</v>
      </c>
    </row>
    <row r="6" ht="14.25" thickBot="1" thickTop="1"/>
    <row r="7" spans="1:17" ht="22.5" customHeight="1" thickTop="1">
      <c r="A7" s="352"/>
      <c r="B7" s="353" t="s">
        <v>157</v>
      </c>
      <c r="C7" s="354"/>
      <c r="D7" s="42"/>
      <c r="E7" s="42"/>
      <c r="F7" s="42"/>
      <c r="G7" s="34"/>
      <c r="H7" s="764"/>
      <c r="I7" s="764"/>
      <c r="J7" s="764"/>
      <c r="K7" s="764"/>
      <c r="L7" s="765"/>
      <c r="M7" s="764"/>
      <c r="N7" s="764"/>
      <c r="O7" s="764"/>
      <c r="P7" s="764"/>
      <c r="Q7" s="180"/>
    </row>
    <row r="8" spans="1:17" ht="24" customHeight="1">
      <c r="A8" s="327">
        <v>1</v>
      </c>
      <c r="B8" s="390" t="s">
        <v>158</v>
      </c>
      <c r="C8" s="391">
        <v>4865170</v>
      </c>
      <c r="D8" s="152" t="s">
        <v>12</v>
      </c>
      <c r="E8" s="116" t="s">
        <v>354</v>
      </c>
      <c r="F8" s="402">
        <v>5000</v>
      </c>
      <c r="G8" s="443">
        <v>999989</v>
      </c>
      <c r="H8" s="444">
        <v>999989</v>
      </c>
      <c r="I8" s="407">
        <f aca="true" t="shared" si="0" ref="I8:I17">G8-H8</f>
        <v>0</v>
      </c>
      <c r="J8" s="407">
        <f>$F8*I8</f>
        <v>0</v>
      </c>
      <c r="K8" s="407">
        <f>J8/1000000</f>
        <v>0</v>
      </c>
      <c r="L8" s="443">
        <v>25</v>
      </c>
      <c r="M8" s="444">
        <v>19</v>
      </c>
      <c r="N8" s="407">
        <f aca="true" t="shared" si="1" ref="N8:N17">L8-M8</f>
        <v>6</v>
      </c>
      <c r="O8" s="407">
        <f>$F8*N8</f>
        <v>30000</v>
      </c>
      <c r="P8" s="407">
        <f>O8/1000000</f>
        <v>0.03</v>
      </c>
      <c r="Q8" s="553"/>
    </row>
    <row r="9" spans="1:17" ht="24.75" customHeight="1">
      <c r="A9" s="327">
        <v>2</v>
      </c>
      <c r="B9" s="390" t="s">
        <v>159</v>
      </c>
      <c r="C9" s="391">
        <v>4865095</v>
      </c>
      <c r="D9" s="152" t="s">
        <v>12</v>
      </c>
      <c r="E9" s="116" t="s">
        <v>354</v>
      </c>
      <c r="F9" s="402">
        <v>1333.33</v>
      </c>
      <c r="G9" s="443">
        <v>986115</v>
      </c>
      <c r="H9" s="444">
        <v>986115</v>
      </c>
      <c r="I9" s="407">
        <f t="shared" si="0"/>
        <v>0</v>
      </c>
      <c r="J9" s="407">
        <f aca="true" t="shared" si="2" ref="J9:J82">$F9*I9</f>
        <v>0</v>
      </c>
      <c r="K9" s="407">
        <f aca="true" t="shared" si="3" ref="K9:K82">J9/1000000</f>
        <v>0</v>
      </c>
      <c r="L9" s="443">
        <v>673203</v>
      </c>
      <c r="M9" s="444">
        <v>673666</v>
      </c>
      <c r="N9" s="407">
        <f t="shared" si="1"/>
        <v>-463</v>
      </c>
      <c r="O9" s="407">
        <f aca="true" t="shared" si="4" ref="O9:O82">$F9*N9</f>
        <v>-617331.7899999999</v>
      </c>
      <c r="P9" s="766">
        <f aca="true" t="shared" si="5" ref="P9:P82">O9/1000000</f>
        <v>-0.6173317899999999</v>
      </c>
      <c r="Q9" s="683"/>
    </row>
    <row r="10" spans="1:17" ht="22.5" customHeight="1">
      <c r="A10" s="327">
        <v>3</v>
      </c>
      <c r="B10" s="390" t="s">
        <v>160</v>
      </c>
      <c r="C10" s="391">
        <v>4865166</v>
      </c>
      <c r="D10" s="152" t="s">
        <v>12</v>
      </c>
      <c r="E10" s="116" t="s">
        <v>354</v>
      </c>
      <c r="F10" s="402">
        <v>500</v>
      </c>
      <c r="G10" s="443">
        <v>7466</v>
      </c>
      <c r="H10" s="444">
        <v>7466</v>
      </c>
      <c r="I10" s="407">
        <f t="shared" si="0"/>
        <v>0</v>
      </c>
      <c r="J10" s="407">
        <f t="shared" si="2"/>
        <v>0</v>
      </c>
      <c r="K10" s="407">
        <f t="shared" si="3"/>
        <v>0</v>
      </c>
      <c r="L10" s="443">
        <v>67599</v>
      </c>
      <c r="M10" s="444">
        <v>66391</v>
      </c>
      <c r="N10" s="407">
        <f t="shared" si="1"/>
        <v>1208</v>
      </c>
      <c r="O10" s="407">
        <f t="shared" si="4"/>
        <v>604000</v>
      </c>
      <c r="P10" s="407">
        <f t="shared" si="5"/>
        <v>0.604</v>
      </c>
      <c r="Q10" s="399"/>
    </row>
    <row r="11" spans="1:17" ht="22.5" customHeight="1">
      <c r="A11" s="327">
        <v>4</v>
      </c>
      <c r="B11" s="390" t="s">
        <v>161</v>
      </c>
      <c r="C11" s="391">
        <v>4865151</v>
      </c>
      <c r="D11" s="152" t="s">
        <v>12</v>
      </c>
      <c r="E11" s="116" t="s">
        <v>354</v>
      </c>
      <c r="F11" s="402">
        <v>1000</v>
      </c>
      <c r="G11" s="443">
        <v>12567</v>
      </c>
      <c r="H11" s="444">
        <v>12567</v>
      </c>
      <c r="I11" s="407">
        <f t="shared" si="0"/>
        <v>0</v>
      </c>
      <c r="J11" s="407">
        <f t="shared" si="2"/>
        <v>0</v>
      </c>
      <c r="K11" s="407">
        <f t="shared" si="3"/>
        <v>0</v>
      </c>
      <c r="L11" s="443">
        <v>999448</v>
      </c>
      <c r="M11" s="444">
        <v>999543</v>
      </c>
      <c r="N11" s="407">
        <f t="shared" si="1"/>
        <v>-95</v>
      </c>
      <c r="O11" s="407">
        <f t="shared" si="4"/>
        <v>-95000</v>
      </c>
      <c r="P11" s="407">
        <f t="shared" si="5"/>
        <v>-0.095</v>
      </c>
      <c r="Q11" s="580"/>
    </row>
    <row r="12" spans="1:17" ht="22.5" customHeight="1">
      <c r="A12" s="327">
        <v>5</v>
      </c>
      <c r="B12" s="390" t="s">
        <v>162</v>
      </c>
      <c r="C12" s="391">
        <v>4865152</v>
      </c>
      <c r="D12" s="152" t="s">
        <v>12</v>
      </c>
      <c r="E12" s="116" t="s">
        <v>354</v>
      </c>
      <c r="F12" s="402">
        <v>300</v>
      </c>
      <c r="G12" s="443">
        <v>1605</v>
      </c>
      <c r="H12" s="444">
        <v>1605</v>
      </c>
      <c r="I12" s="407">
        <f t="shared" si="0"/>
        <v>0</v>
      </c>
      <c r="J12" s="407">
        <f t="shared" si="2"/>
        <v>0</v>
      </c>
      <c r="K12" s="407">
        <f t="shared" si="3"/>
        <v>0</v>
      </c>
      <c r="L12" s="443">
        <v>112</v>
      </c>
      <c r="M12" s="444">
        <v>112</v>
      </c>
      <c r="N12" s="407">
        <f t="shared" si="1"/>
        <v>0</v>
      </c>
      <c r="O12" s="407">
        <f t="shared" si="4"/>
        <v>0</v>
      </c>
      <c r="P12" s="407">
        <f t="shared" si="5"/>
        <v>0</v>
      </c>
      <c r="Q12" s="539"/>
    </row>
    <row r="13" spans="1:17" ht="22.5" customHeight="1">
      <c r="A13" s="327">
        <v>6</v>
      </c>
      <c r="B13" s="390" t="s">
        <v>163</v>
      </c>
      <c r="C13" s="391">
        <v>4865096</v>
      </c>
      <c r="D13" s="152" t="s">
        <v>12</v>
      </c>
      <c r="E13" s="116" t="s">
        <v>354</v>
      </c>
      <c r="F13" s="402">
        <v>100</v>
      </c>
      <c r="G13" s="443">
        <v>10671</v>
      </c>
      <c r="H13" s="444">
        <v>10671</v>
      </c>
      <c r="I13" s="407">
        <f t="shared" si="0"/>
        <v>0</v>
      </c>
      <c r="J13" s="407">
        <f t="shared" si="2"/>
        <v>0</v>
      </c>
      <c r="K13" s="407">
        <f t="shared" si="3"/>
        <v>0</v>
      </c>
      <c r="L13" s="443">
        <v>130296</v>
      </c>
      <c r="M13" s="444">
        <v>127986</v>
      </c>
      <c r="N13" s="407">
        <f t="shared" si="1"/>
        <v>2310</v>
      </c>
      <c r="O13" s="407">
        <f t="shared" si="4"/>
        <v>231000</v>
      </c>
      <c r="P13" s="407">
        <f t="shared" si="5"/>
        <v>0.231</v>
      </c>
      <c r="Q13" s="399"/>
    </row>
    <row r="14" spans="1:17" ht="22.5" customHeight="1">
      <c r="A14" s="327">
        <v>7</v>
      </c>
      <c r="B14" s="390" t="s">
        <v>164</v>
      </c>
      <c r="C14" s="391">
        <v>4865140</v>
      </c>
      <c r="D14" s="152" t="s">
        <v>12</v>
      </c>
      <c r="E14" s="116" t="s">
        <v>354</v>
      </c>
      <c r="F14" s="402">
        <v>75</v>
      </c>
      <c r="G14" s="443">
        <v>747693</v>
      </c>
      <c r="H14" s="444">
        <v>747719</v>
      </c>
      <c r="I14" s="407">
        <f t="shared" si="0"/>
        <v>-26</v>
      </c>
      <c r="J14" s="407">
        <f>$F14*I14</f>
        <v>-1950</v>
      </c>
      <c r="K14" s="407">
        <f>J14/1000000</f>
        <v>-0.00195</v>
      </c>
      <c r="L14" s="443">
        <v>38057</v>
      </c>
      <c r="M14" s="444">
        <v>43503</v>
      </c>
      <c r="N14" s="407">
        <f t="shared" si="1"/>
        <v>-5446</v>
      </c>
      <c r="O14" s="407">
        <f>$F14*N14</f>
        <v>-408450</v>
      </c>
      <c r="P14" s="407">
        <f>O14/1000000</f>
        <v>-0.40845</v>
      </c>
      <c r="Q14" s="553"/>
    </row>
    <row r="15" spans="1:17" s="730" customFormat="1" ht="22.5" customHeight="1">
      <c r="A15" s="327">
        <v>8</v>
      </c>
      <c r="B15" s="807" t="s">
        <v>165</v>
      </c>
      <c r="C15" s="391">
        <v>4864789</v>
      </c>
      <c r="D15" s="152" t="s">
        <v>12</v>
      </c>
      <c r="E15" s="116" t="s">
        <v>354</v>
      </c>
      <c r="F15" s="402">
        <v>20</v>
      </c>
      <c r="G15" s="443">
        <v>5417</v>
      </c>
      <c r="H15" s="444">
        <v>5417</v>
      </c>
      <c r="I15" s="407">
        <f t="shared" si="0"/>
        <v>0</v>
      </c>
      <c r="J15" s="407">
        <f t="shared" si="2"/>
        <v>0</v>
      </c>
      <c r="K15" s="407">
        <f t="shared" si="3"/>
        <v>0</v>
      </c>
      <c r="L15" s="443">
        <v>445067</v>
      </c>
      <c r="M15" s="444">
        <v>410354</v>
      </c>
      <c r="N15" s="407">
        <f t="shared" si="1"/>
        <v>34713</v>
      </c>
      <c r="O15" s="407">
        <f t="shared" si="4"/>
        <v>694260</v>
      </c>
      <c r="P15" s="407">
        <f t="shared" si="5"/>
        <v>0.69426</v>
      </c>
      <c r="Q15" s="796"/>
    </row>
    <row r="16" spans="1:17" s="730" customFormat="1" ht="22.5" customHeight="1">
      <c r="A16" s="327"/>
      <c r="B16" s="807" t="s">
        <v>165</v>
      </c>
      <c r="C16" s="391">
        <v>4865148</v>
      </c>
      <c r="D16" s="152" t="s">
        <v>12</v>
      </c>
      <c r="E16" s="116" t="s">
        <v>354</v>
      </c>
      <c r="F16" s="402">
        <v>75</v>
      </c>
      <c r="G16" s="443">
        <v>0</v>
      </c>
      <c r="H16" s="444">
        <v>0</v>
      </c>
      <c r="I16" s="407">
        <f>G16-H16</f>
        <v>0</v>
      </c>
      <c r="J16" s="407">
        <f t="shared" si="2"/>
        <v>0</v>
      </c>
      <c r="K16" s="407">
        <f t="shared" si="3"/>
        <v>0</v>
      </c>
      <c r="L16" s="443">
        <v>631</v>
      </c>
      <c r="M16" s="444">
        <v>0</v>
      </c>
      <c r="N16" s="407">
        <f>L16-M16</f>
        <v>631</v>
      </c>
      <c r="O16" s="407">
        <f t="shared" si="4"/>
        <v>47325</v>
      </c>
      <c r="P16" s="407">
        <f t="shared" si="5"/>
        <v>0.047325</v>
      </c>
      <c r="Q16" s="796" t="s">
        <v>419</v>
      </c>
    </row>
    <row r="17" spans="1:17" ht="18">
      <c r="A17" s="327">
        <v>9</v>
      </c>
      <c r="B17" s="390" t="s">
        <v>166</v>
      </c>
      <c r="C17" s="391">
        <v>4865181</v>
      </c>
      <c r="D17" s="152" t="s">
        <v>12</v>
      </c>
      <c r="E17" s="116" t="s">
        <v>354</v>
      </c>
      <c r="F17" s="402">
        <v>900</v>
      </c>
      <c r="G17" s="443">
        <v>999157</v>
      </c>
      <c r="H17" s="444">
        <v>999157</v>
      </c>
      <c r="I17" s="407">
        <f t="shared" si="0"/>
        <v>0</v>
      </c>
      <c r="J17" s="407">
        <f t="shared" si="2"/>
        <v>0</v>
      </c>
      <c r="K17" s="407">
        <f t="shared" si="3"/>
        <v>0</v>
      </c>
      <c r="L17" s="443">
        <v>998592</v>
      </c>
      <c r="M17" s="444">
        <v>998592</v>
      </c>
      <c r="N17" s="407">
        <f t="shared" si="1"/>
        <v>0</v>
      </c>
      <c r="O17" s="407">
        <f t="shared" si="4"/>
        <v>0</v>
      </c>
      <c r="P17" s="407">
        <f t="shared" si="5"/>
        <v>0</v>
      </c>
      <c r="Q17" s="683"/>
    </row>
    <row r="18" spans="1:17" ht="22.5" customHeight="1">
      <c r="A18" s="327"/>
      <c r="B18" s="392" t="s">
        <v>167</v>
      </c>
      <c r="C18" s="391"/>
      <c r="D18" s="152"/>
      <c r="E18" s="152"/>
      <c r="F18" s="402"/>
      <c r="G18" s="614"/>
      <c r="H18" s="613"/>
      <c r="I18" s="410"/>
      <c r="J18" s="410"/>
      <c r="K18" s="413"/>
      <c r="L18" s="411"/>
      <c r="M18" s="410"/>
      <c r="N18" s="410"/>
      <c r="O18" s="410"/>
      <c r="P18" s="413"/>
      <c r="Q18" s="399"/>
    </row>
    <row r="19" spans="1:17" ht="22.5" customHeight="1">
      <c r="A19" s="327">
        <v>10</v>
      </c>
      <c r="B19" s="390" t="s">
        <v>15</v>
      </c>
      <c r="C19" s="391">
        <v>5128454</v>
      </c>
      <c r="D19" s="152" t="s">
        <v>12</v>
      </c>
      <c r="E19" s="116" t="s">
        <v>354</v>
      </c>
      <c r="F19" s="402">
        <v>-500</v>
      </c>
      <c r="G19" s="440">
        <v>798</v>
      </c>
      <c r="H19" s="441">
        <v>424</v>
      </c>
      <c r="I19" s="410">
        <f>G19-H19</f>
        <v>374</v>
      </c>
      <c r="J19" s="410">
        <f t="shared" si="2"/>
        <v>-187000</v>
      </c>
      <c r="K19" s="410">
        <f t="shared" si="3"/>
        <v>-0.187</v>
      </c>
      <c r="L19" s="440">
        <v>996496</v>
      </c>
      <c r="M19" s="441">
        <v>997341</v>
      </c>
      <c r="N19" s="410">
        <f>L19-M19</f>
        <v>-845</v>
      </c>
      <c r="O19" s="410">
        <f t="shared" si="4"/>
        <v>422500</v>
      </c>
      <c r="P19" s="410">
        <f t="shared" si="5"/>
        <v>0.4225</v>
      </c>
      <c r="Q19" s="399"/>
    </row>
    <row r="20" spans="1:17" ht="22.5" customHeight="1">
      <c r="A20" s="327">
        <v>11</v>
      </c>
      <c r="B20" s="357" t="s">
        <v>16</v>
      </c>
      <c r="C20" s="391">
        <v>4864974</v>
      </c>
      <c r="D20" s="104" t="s">
        <v>12</v>
      </c>
      <c r="E20" s="116" t="s">
        <v>354</v>
      </c>
      <c r="F20" s="402">
        <v>-1000</v>
      </c>
      <c r="G20" s="440">
        <v>988152</v>
      </c>
      <c r="H20" s="441">
        <v>987968</v>
      </c>
      <c r="I20" s="410">
        <f>G20-H20</f>
        <v>184</v>
      </c>
      <c r="J20" s="410">
        <f t="shared" si="2"/>
        <v>-184000</v>
      </c>
      <c r="K20" s="410">
        <f t="shared" si="3"/>
        <v>-0.184</v>
      </c>
      <c r="L20" s="440">
        <v>949049</v>
      </c>
      <c r="M20" s="441">
        <v>949489</v>
      </c>
      <c r="N20" s="410">
        <f>L20-M20</f>
        <v>-440</v>
      </c>
      <c r="O20" s="410">
        <f t="shared" si="4"/>
        <v>440000</v>
      </c>
      <c r="P20" s="410">
        <f t="shared" si="5"/>
        <v>0.44</v>
      </c>
      <c r="Q20" s="399"/>
    </row>
    <row r="21" spans="1:17" ht="22.5" customHeight="1">
      <c r="A21" s="327">
        <v>12</v>
      </c>
      <c r="B21" s="390" t="s">
        <v>17</v>
      </c>
      <c r="C21" s="391">
        <v>5100234</v>
      </c>
      <c r="D21" s="152" t="s">
        <v>12</v>
      </c>
      <c r="E21" s="116" t="s">
        <v>354</v>
      </c>
      <c r="F21" s="402">
        <v>-1000</v>
      </c>
      <c r="G21" s="440">
        <v>999948</v>
      </c>
      <c r="H21" s="441">
        <v>999926</v>
      </c>
      <c r="I21" s="410">
        <f>G21-H21</f>
        <v>22</v>
      </c>
      <c r="J21" s="410">
        <f t="shared" si="2"/>
        <v>-22000</v>
      </c>
      <c r="K21" s="410">
        <f t="shared" si="3"/>
        <v>-0.022</v>
      </c>
      <c r="L21" s="440">
        <v>996795</v>
      </c>
      <c r="M21" s="441">
        <v>997647</v>
      </c>
      <c r="N21" s="410">
        <f>L21-M21</f>
        <v>-852</v>
      </c>
      <c r="O21" s="410">
        <f t="shared" si="4"/>
        <v>852000</v>
      </c>
      <c r="P21" s="410">
        <f t="shared" si="5"/>
        <v>0.852</v>
      </c>
      <c r="Q21" s="399"/>
    </row>
    <row r="22" spans="1:17" ht="22.5" customHeight="1">
      <c r="A22" s="327">
        <v>13</v>
      </c>
      <c r="B22" s="390" t="s">
        <v>168</v>
      </c>
      <c r="C22" s="391">
        <v>4864976</v>
      </c>
      <c r="D22" s="152" t="s">
        <v>12</v>
      </c>
      <c r="E22" s="116" t="s">
        <v>354</v>
      </c>
      <c r="F22" s="402">
        <v>-1000</v>
      </c>
      <c r="G22" s="440">
        <v>992449</v>
      </c>
      <c r="H22" s="441">
        <v>992436</v>
      </c>
      <c r="I22" s="410">
        <f>G22-H22</f>
        <v>13</v>
      </c>
      <c r="J22" s="410">
        <f t="shared" si="2"/>
        <v>-13000</v>
      </c>
      <c r="K22" s="410">
        <f t="shared" si="3"/>
        <v>-0.013</v>
      </c>
      <c r="L22" s="440">
        <v>946365</v>
      </c>
      <c r="M22" s="441">
        <v>947398</v>
      </c>
      <c r="N22" s="410">
        <f>L22-M22</f>
        <v>-1033</v>
      </c>
      <c r="O22" s="410">
        <f t="shared" si="4"/>
        <v>1033000</v>
      </c>
      <c r="P22" s="410">
        <f t="shared" si="5"/>
        <v>1.033</v>
      </c>
      <c r="Q22" s="399"/>
    </row>
    <row r="23" spans="1:17" ht="22.5" customHeight="1">
      <c r="A23" s="327"/>
      <c r="B23" s="392" t="s">
        <v>169</v>
      </c>
      <c r="C23" s="391"/>
      <c r="D23" s="152"/>
      <c r="E23" s="152"/>
      <c r="F23" s="402"/>
      <c r="G23" s="614"/>
      <c r="H23" s="613"/>
      <c r="I23" s="410"/>
      <c r="J23" s="410"/>
      <c r="K23" s="410"/>
      <c r="L23" s="411"/>
      <c r="M23" s="410"/>
      <c r="N23" s="410"/>
      <c r="O23" s="410"/>
      <c r="P23" s="410"/>
      <c r="Q23" s="399"/>
    </row>
    <row r="24" spans="1:17" ht="22.5" customHeight="1">
      <c r="A24" s="327">
        <v>14</v>
      </c>
      <c r="B24" s="390" t="s">
        <v>15</v>
      </c>
      <c r="C24" s="391">
        <v>5128437</v>
      </c>
      <c r="D24" s="152" t="s">
        <v>12</v>
      </c>
      <c r="E24" s="116" t="s">
        <v>354</v>
      </c>
      <c r="F24" s="402">
        <v>-1000</v>
      </c>
      <c r="G24" s="440">
        <v>987201</v>
      </c>
      <c r="H24" s="441">
        <v>987203</v>
      </c>
      <c r="I24" s="410">
        <f>G24-H24</f>
        <v>-2</v>
      </c>
      <c r="J24" s="410">
        <f t="shared" si="2"/>
        <v>2000</v>
      </c>
      <c r="K24" s="410">
        <f t="shared" si="3"/>
        <v>0.002</v>
      </c>
      <c r="L24" s="440">
        <v>975210</v>
      </c>
      <c r="M24" s="441">
        <v>976796</v>
      </c>
      <c r="N24" s="410">
        <f>L24-M24</f>
        <v>-1586</v>
      </c>
      <c r="O24" s="410">
        <f t="shared" si="4"/>
        <v>1586000</v>
      </c>
      <c r="P24" s="410">
        <f t="shared" si="5"/>
        <v>1.586</v>
      </c>
      <c r="Q24" s="692"/>
    </row>
    <row r="25" spans="1:17" ht="22.5" customHeight="1">
      <c r="A25" s="327">
        <v>15</v>
      </c>
      <c r="B25" s="390" t="s">
        <v>16</v>
      </c>
      <c r="C25" s="391">
        <v>5128439</v>
      </c>
      <c r="D25" s="152" t="s">
        <v>12</v>
      </c>
      <c r="E25" s="116" t="s">
        <v>354</v>
      </c>
      <c r="F25" s="402">
        <v>-1000</v>
      </c>
      <c r="G25" s="440">
        <v>25054</v>
      </c>
      <c r="H25" s="441">
        <v>25053</v>
      </c>
      <c r="I25" s="410">
        <f>G25-H25</f>
        <v>1</v>
      </c>
      <c r="J25" s="410">
        <f t="shared" si="2"/>
        <v>-1000</v>
      </c>
      <c r="K25" s="410">
        <f t="shared" si="3"/>
        <v>-0.001</v>
      </c>
      <c r="L25" s="440">
        <v>984351</v>
      </c>
      <c r="M25" s="441">
        <v>984562</v>
      </c>
      <c r="N25" s="410">
        <f>L25-M25</f>
        <v>-211</v>
      </c>
      <c r="O25" s="410">
        <f t="shared" si="4"/>
        <v>211000</v>
      </c>
      <c r="P25" s="410">
        <f t="shared" si="5"/>
        <v>0.211</v>
      </c>
      <c r="Q25" s="692"/>
    </row>
    <row r="26" spans="1:17" ht="22.5" customHeight="1">
      <c r="A26" s="327">
        <v>16</v>
      </c>
      <c r="B26" s="390" t="s">
        <v>17</v>
      </c>
      <c r="C26" s="391">
        <v>5128460</v>
      </c>
      <c r="D26" s="152" t="s">
        <v>12</v>
      </c>
      <c r="E26" s="116" t="s">
        <v>354</v>
      </c>
      <c r="F26" s="402">
        <v>-1000</v>
      </c>
      <c r="G26" s="440">
        <v>24953</v>
      </c>
      <c r="H26" s="441">
        <v>24939</v>
      </c>
      <c r="I26" s="410">
        <f>G26-H26</f>
        <v>14</v>
      </c>
      <c r="J26" s="410">
        <f>$F26*I26</f>
        <v>-14000</v>
      </c>
      <c r="K26" s="410">
        <f>J26/1000000</f>
        <v>-0.014</v>
      </c>
      <c r="L26" s="440">
        <v>996708</v>
      </c>
      <c r="M26" s="441">
        <v>998283</v>
      </c>
      <c r="N26" s="410">
        <f>L26-M26</f>
        <v>-1575</v>
      </c>
      <c r="O26" s="410">
        <f>$F26*N26</f>
        <v>1575000</v>
      </c>
      <c r="P26" s="410">
        <f>O26/1000000</f>
        <v>1.575</v>
      </c>
      <c r="Q26" s="692"/>
    </row>
    <row r="27" spans="1:17" ht="22.5" customHeight="1">
      <c r="A27" s="327"/>
      <c r="B27" s="355" t="s">
        <v>170</v>
      </c>
      <c r="C27" s="391"/>
      <c r="D27" s="104"/>
      <c r="E27" s="104"/>
      <c r="F27" s="402"/>
      <c r="G27" s="614"/>
      <c r="H27" s="613"/>
      <c r="I27" s="410"/>
      <c r="J27" s="410"/>
      <c r="K27" s="410"/>
      <c r="L27" s="411"/>
      <c r="M27" s="410"/>
      <c r="N27" s="410"/>
      <c r="O27" s="410"/>
      <c r="P27" s="410"/>
      <c r="Q27" s="399"/>
    </row>
    <row r="28" spans="1:17" ht="22.5" customHeight="1">
      <c r="A28" s="327">
        <v>17</v>
      </c>
      <c r="B28" s="390" t="s">
        <v>15</v>
      </c>
      <c r="C28" s="391">
        <v>4864977</v>
      </c>
      <c r="D28" s="152" t="s">
        <v>12</v>
      </c>
      <c r="E28" s="116" t="s">
        <v>354</v>
      </c>
      <c r="F28" s="402">
        <v>-1000</v>
      </c>
      <c r="G28" s="443">
        <v>1197</v>
      </c>
      <c r="H28" s="444">
        <v>1115</v>
      </c>
      <c r="I28" s="407">
        <f>G28-H28</f>
        <v>82</v>
      </c>
      <c r="J28" s="407">
        <f t="shared" si="2"/>
        <v>-82000</v>
      </c>
      <c r="K28" s="407">
        <f t="shared" si="3"/>
        <v>-0.082</v>
      </c>
      <c r="L28" s="443">
        <v>997777</v>
      </c>
      <c r="M28" s="444">
        <v>998314</v>
      </c>
      <c r="N28" s="407">
        <f>L28-M28</f>
        <v>-537</v>
      </c>
      <c r="O28" s="407">
        <f t="shared" si="4"/>
        <v>537000</v>
      </c>
      <c r="P28" s="407">
        <f t="shared" si="5"/>
        <v>0.537</v>
      </c>
      <c r="Q28" s="733"/>
    </row>
    <row r="29" spans="1:17" ht="22.5" customHeight="1">
      <c r="A29" s="327">
        <v>18</v>
      </c>
      <c r="B29" s="390" t="s">
        <v>16</v>
      </c>
      <c r="C29" s="391">
        <v>4864970</v>
      </c>
      <c r="D29" s="152" t="s">
        <v>12</v>
      </c>
      <c r="E29" s="116" t="s">
        <v>354</v>
      </c>
      <c r="F29" s="402">
        <v>-1000</v>
      </c>
      <c r="G29" s="440">
        <v>5966</v>
      </c>
      <c r="H29" s="441">
        <v>5677</v>
      </c>
      <c r="I29" s="410">
        <f>G29-H29</f>
        <v>289</v>
      </c>
      <c r="J29" s="410">
        <f t="shared" si="2"/>
        <v>-289000</v>
      </c>
      <c r="K29" s="410">
        <f t="shared" si="3"/>
        <v>-0.289</v>
      </c>
      <c r="L29" s="440">
        <v>997899</v>
      </c>
      <c r="M29" s="441">
        <v>998268</v>
      </c>
      <c r="N29" s="410">
        <f>L29-M29</f>
        <v>-369</v>
      </c>
      <c r="O29" s="410">
        <f t="shared" si="4"/>
        <v>369000</v>
      </c>
      <c r="P29" s="410">
        <f t="shared" si="5"/>
        <v>0.369</v>
      </c>
      <c r="Q29" s="399"/>
    </row>
    <row r="30" spans="1:17" ht="22.5" customHeight="1">
      <c r="A30" s="327">
        <v>19</v>
      </c>
      <c r="B30" s="390" t="s">
        <v>17</v>
      </c>
      <c r="C30" s="391">
        <v>4864971</v>
      </c>
      <c r="D30" s="152" t="s">
        <v>12</v>
      </c>
      <c r="E30" s="116" t="s">
        <v>354</v>
      </c>
      <c r="F30" s="402">
        <v>-1000</v>
      </c>
      <c r="G30" s="440">
        <v>22332</v>
      </c>
      <c r="H30" s="441">
        <v>22257</v>
      </c>
      <c r="I30" s="410">
        <f>G30-H30</f>
        <v>75</v>
      </c>
      <c r="J30" s="410">
        <f t="shared" si="2"/>
        <v>-75000</v>
      </c>
      <c r="K30" s="410">
        <f t="shared" si="3"/>
        <v>-0.075</v>
      </c>
      <c r="L30" s="440">
        <v>4099</v>
      </c>
      <c r="M30" s="441">
        <v>4752</v>
      </c>
      <c r="N30" s="410">
        <f>L30-M30</f>
        <v>-653</v>
      </c>
      <c r="O30" s="410">
        <f t="shared" si="4"/>
        <v>653000</v>
      </c>
      <c r="P30" s="410">
        <f t="shared" si="5"/>
        <v>0.653</v>
      </c>
      <c r="Q30" s="399"/>
    </row>
    <row r="31" spans="1:17" ht="22.5" customHeight="1">
      <c r="A31" s="327">
        <v>20</v>
      </c>
      <c r="B31" s="357" t="s">
        <v>168</v>
      </c>
      <c r="C31" s="391">
        <v>4864995</v>
      </c>
      <c r="D31" s="104" t="s">
        <v>12</v>
      </c>
      <c r="E31" s="116" t="s">
        <v>354</v>
      </c>
      <c r="F31" s="402">
        <v>-1000</v>
      </c>
      <c r="G31" s="440">
        <v>3369</v>
      </c>
      <c r="H31" s="441">
        <v>2885</v>
      </c>
      <c r="I31" s="410">
        <f>G31-H31</f>
        <v>484</v>
      </c>
      <c r="J31" s="410">
        <f t="shared" si="2"/>
        <v>-484000</v>
      </c>
      <c r="K31" s="410">
        <f t="shared" si="3"/>
        <v>-0.484</v>
      </c>
      <c r="L31" s="440">
        <v>999191</v>
      </c>
      <c r="M31" s="441">
        <v>998849</v>
      </c>
      <c r="N31" s="410">
        <f>L31-M31</f>
        <v>342</v>
      </c>
      <c r="O31" s="410">
        <f t="shared" si="4"/>
        <v>-342000</v>
      </c>
      <c r="P31" s="410">
        <f t="shared" si="5"/>
        <v>-0.342</v>
      </c>
      <c r="Q31" s="755"/>
    </row>
    <row r="32" spans="1:17" ht="22.5" customHeight="1">
      <c r="A32" s="327"/>
      <c r="B32" s="392" t="s">
        <v>171</v>
      </c>
      <c r="C32" s="391"/>
      <c r="D32" s="152"/>
      <c r="E32" s="152"/>
      <c r="F32" s="402"/>
      <c r="G32" s="614"/>
      <c r="H32" s="613"/>
      <c r="I32" s="410"/>
      <c r="J32" s="410"/>
      <c r="K32" s="410"/>
      <c r="L32" s="411"/>
      <c r="M32" s="410"/>
      <c r="N32" s="410"/>
      <c r="O32" s="410"/>
      <c r="P32" s="410"/>
      <c r="Q32" s="399"/>
    </row>
    <row r="33" spans="1:17" ht="22.5" customHeight="1">
      <c r="A33" s="327"/>
      <c r="B33" s="392" t="s">
        <v>41</v>
      </c>
      <c r="C33" s="391"/>
      <c r="D33" s="152"/>
      <c r="E33" s="152"/>
      <c r="F33" s="402"/>
      <c r="G33" s="614"/>
      <c r="H33" s="613"/>
      <c r="I33" s="410"/>
      <c r="J33" s="410"/>
      <c r="K33" s="410"/>
      <c r="L33" s="411"/>
      <c r="M33" s="410"/>
      <c r="N33" s="410"/>
      <c r="O33" s="410"/>
      <c r="P33" s="410"/>
      <c r="Q33" s="399"/>
    </row>
    <row r="34" spans="1:17" ht="22.5" customHeight="1">
      <c r="A34" s="327">
        <v>21</v>
      </c>
      <c r="B34" s="390" t="s">
        <v>172</v>
      </c>
      <c r="C34" s="391">
        <v>4864955</v>
      </c>
      <c r="D34" s="152" t="s">
        <v>12</v>
      </c>
      <c r="E34" s="116" t="s">
        <v>354</v>
      </c>
      <c r="F34" s="402">
        <v>1000</v>
      </c>
      <c r="G34" s="440">
        <v>10527</v>
      </c>
      <c r="H34" s="441">
        <v>10527</v>
      </c>
      <c r="I34" s="410">
        <f>G34-H34</f>
        <v>0</v>
      </c>
      <c r="J34" s="410">
        <f t="shared" si="2"/>
        <v>0</v>
      </c>
      <c r="K34" s="410">
        <f t="shared" si="3"/>
        <v>0</v>
      </c>
      <c r="L34" s="440">
        <v>7403</v>
      </c>
      <c r="M34" s="441">
        <v>7405</v>
      </c>
      <c r="N34" s="410">
        <f>L34-M34</f>
        <v>-2</v>
      </c>
      <c r="O34" s="410">
        <f t="shared" si="4"/>
        <v>-2000</v>
      </c>
      <c r="P34" s="410">
        <f t="shared" si="5"/>
        <v>-0.002</v>
      </c>
      <c r="Q34" s="399"/>
    </row>
    <row r="35" spans="1:17" ht="22.5" customHeight="1">
      <c r="A35" s="327"/>
      <c r="B35" s="355" t="s">
        <v>173</v>
      </c>
      <c r="C35" s="391"/>
      <c r="D35" s="104"/>
      <c r="E35" s="104"/>
      <c r="F35" s="402"/>
      <c r="G35" s="614"/>
      <c r="H35" s="613"/>
      <c r="I35" s="410"/>
      <c r="J35" s="410"/>
      <c r="K35" s="410"/>
      <c r="L35" s="411"/>
      <c r="M35" s="410"/>
      <c r="N35" s="410"/>
      <c r="O35" s="410"/>
      <c r="P35" s="410"/>
      <c r="Q35" s="399"/>
    </row>
    <row r="36" spans="1:17" ht="22.5" customHeight="1">
      <c r="A36" s="327">
        <v>22</v>
      </c>
      <c r="B36" s="357" t="s">
        <v>15</v>
      </c>
      <c r="C36" s="391">
        <v>5100231</v>
      </c>
      <c r="D36" s="104" t="s">
        <v>12</v>
      </c>
      <c r="E36" s="116" t="s">
        <v>354</v>
      </c>
      <c r="F36" s="402">
        <v>-1000</v>
      </c>
      <c r="G36" s="440">
        <v>999042</v>
      </c>
      <c r="H36" s="441">
        <v>999124</v>
      </c>
      <c r="I36" s="410">
        <f>G36-H36</f>
        <v>-82</v>
      </c>
      <c r="J36" s="410">
        <f>$F36*I36</f>
        <v>82000</v>
      </c>
      <c r="K36" s="410">
        <f>J36/1000000</f>
        <v>0.082</v>
      </c>
      <c r="L36" s="440">
        <v>992748</v>
      </c>
      <c r="M36" s="441">
        <v>995255</v>
      </c>
      <c r="N36" s="410">
        <f>L36-M36</f>
        <v>-2507</v>
      </c>
      <c r="O36" s="410">
        <f>$F36*N36</f>
        <v>2507000</v>
      </c>
      <c r="P36" s="410">
        <f>O36/1000000</f>
        <v>2.507</v>
      </c>
      <c r="Q36" s="399"/>
    </row>
    <row r="37" spans="1:17" ht="22.5" customHeight="1">
      <c r="A37" s="327">
        <v>23</v>
      </c>
      <c r="B37" s="390" t="s">
        <v>16</v>
      </c>
      <c r="C37" s="391">
        <v>4864909</v>
      </c>
      <c r="D37" s="152" t="s">
        <v>12</v>
      </c>
      <c r="E37" s="116" t="s">
        <v>354</v>
      </c>
      <c r="F37" s="402">
        <v>-1000</v>
      </c>
      <c r="G37" s="440">
        <v>953332</v>
      </c>
      <c r="H37" s="441">
        <v>953326</v>
      </c>
      <c r="I37" s="410">
        <f>G37-H37</f>
        <v>6</v>
      </c>
      <c r="J37" s="410">
        <f t="shared" si="2"/>
        <v>-6000</v>
      </c>
      <c r="K37" s="410">
        <f t="shared" si="3"/>
        <v>-0.006</v>
      </c>
      <c r="L37" s="440">
        <v>847904</v>
      </c>
      <c r="M37" s="441">
        <v>852275</v>
      </c>
      <c r="N37" s="410">
        <f>L37-M37</f>
        <v>-4371</v>
      </c>
      <c r="O37" s="410">
        <f t="shared" si="4"/>
        <v>4371000</v>
      </c>
      <c r="P37" s="410">
        <f t="shared" si="5"/>
        <v>4.371</v>
      </c>
      <c r="Q37" s="399"/>
    </row>
    <row r="38" spans="1:17" ht="22.5" customHeight="1">
      <c r="A38" s="327"/>
      <c r="B38" s="392" t="s">
        <v>174</v>
      </c>
      <c r="C38" s="391"/>
      <c r="D38" s="152"/>
      <c r="E38" s="152"/>
      <c r="F38" s="400"/>
      <c r="G38" s="614"/>
      <c r="H38" s="613"/>
      <c r="I38" s="410"/>
      <c r="J38" s="410"/>
      <c r="K38" s="410"/>
      <c r="L38" s="411"/>
      <c r="M38" s="410"/>
      <c r="N38" s="410"/>
      <c r="O38" s="410"/>
      <c r="P38" s="410"/>
      <c r="Q38" s="399"/>
    </row>
    <row r="39" spans="1:17" ht="22.5" customHeight="1">
      <c r="A39" s="327">
        <v>24</v>
      </c>
      <c r="B39" s="390" t="s">
        <v>130</v>
      </c>
      <c r="C39" s="391">
        <v>4864964</v>
      </c>
      <c r="D39" s="152" t="s">
        <v>12</v>
      </c>
      <c r="E39" s="116" t="s">
        <v>354</v>
      </c>
      <c r="F39" s="402">
        <v>-1000</v>
      </c>
      <c r="G39" s="440">
        <v>999438</v>
      </c>
      <c r="H39" s="441">
        <v>999418</v>
      </c>
      <c r="I39" s="410">
        <f aca="true" t="shared" si="6" ref="I39:I44">G39-H39</f>
        <v>20</v>
      </c>
      <c r="J39" s="410">
        <f t="shared" si="2"/>
        <v>-20000</v>
      </c>
      <c r="K39" s="410">
        <f t="shared" si="3"/>
        <v>-0.02</v>
      </c>
      <c r="L39" s="440">
        <v>969004</v>
      </c>
      <c r="M39" s="441">
        <v>969788</v>
      </c>
      <c r="N39" s="410">
        <f aca="true" t="shared" si="7" ref="N39:N44">L39-M39</f>
        <v>-784</v>
      </c>
      <c r="O39" s="410">
        <f t="shared" si="4"/>
        <v>784000</v>
      </c>
      <c r="P39" s="410">
        <f t="shared" si="5"/>
        <v>0.784</v>
      </c>
      <c r="Q39" s="399"/>
    </row>
    <row r="40" spans="1:17" ht="22.5" customHeight="1">
      <c r="A40" s="327">
        <v>25</v>
      </c>
      <c r="B40" s="390" t="s">
        <v>131</v>
      </c>
      <c r="C40" s="391">
        <v>4864965</v>
      </c>
      <c r="D40" s="152" t="s">
        <v>12</v>
      </c>
      <c r="E40" s="116" t="s">
        <v>354</v>
      </c>
      <c r="F40" s="402">
        <v>-1000</v>
      </c>
      <c r="G40" s="440">
        <v>995332</v>
      </c>
      <c r="H40" s="441">
        <v>995338</v>
      </c>
      <c r="I40" s="410">
        <f t="shared" si="6"/>
        <v>-6</v>
      </c>
      <c r="J40" s="410">
        <f t="shared" si="2"/>
        <v>6000</v>
      </c>
      <c r="K40" s="410">
        <f t="shared" si="3"/>
        <v>0.006</v>
      </c>
      <c r="L40" s="440">
        <v>949797</v>
      </c>
      <c r="M40" s="441">
        <v>951260</v>
      </c>
      <c r="N40" s="410">
        <f t="shared" si="7"/>
        <v>-1463</v>
      </c>
      <c r="O40" s="410">
        <f t="shared" si="4"/>
        <v>1463000</v>
      </c>
      <c r="P40" s="410">
        <f t="shared" si="5"/>
        <v>1.463</v>
      </c>
      <c r="Q40" s="399"/>
    </row>
    <row r="41" spans="1:17" s="730" customFormat="1" ht="22.5" customHeight="1">
      <c r="A41" s="327">
        <v>26</v>
      </c>
      <c r="B41" s="390" t="s">
        <v>175</v>
      </c>
      <c r="C41" s="391">
        <v>4864890</v>
      </c>
      <c r="D41" s="152" t="s">
        <v>12</v>
      </c>
      <c r="E41" s="116" t="s">
        <v>354</v>
      </c>
      <c r="F41" s="402">
        <v>-1000</v>
      </c>
      <c r="G41" s="443">
        <v>995596</v>
      </c>
      <c r="H41" s="350">
        <v>995596</v>
      </c>
      <c r="I41" s="407">
        <f t="shared" si="6"/>
        <v>0</v>
      </c>
      <c r="J41" s="407">
        <f t="shared" si="2"/>
        <v>0</v>
      </c>
      <c r="K41" s="407">
        <f t="shared" si="3"/>
        <v>0</v>
      </c>
      <c r="L41" s="443">
        <v>956880</v>
      </c>
      <c r="M41" s="350">
        <v>956880</v>
      </c>
      <c r="N41" s="407">
        <f t="shared" si="7"/>
        <v>0</v>
      </c>
      <c r="O41" s="407">
        <f t="shared" si="4"/>
        <v>0</v>
      </c>
      <c r="P41" s="407">
        <f t="shared" si="5"/>
        <v>0</v>
      </c>
      <c r="Q41" s="796"/>
    </row>
    <row r="42" spans="1:17" ht="22.5" customHeight="1">
      <c r="A42" s="327">
        <v>27</v>
      </c>
      <c r="B42" s="357" t="s">
        <v>176</v>
      </c>
      <c r="C42" s="391">
        <v>4864933</v>
      </c>
      <c r="D42" s="104" t="s">
        <v>12</v>
      </c>
      <c r="E42" s="116" t="s">
        <v>354</v>
      </c>
      <c r="F42" s="402">
        <v>-1000</v>
      </c>
      <c r="G42" s="440">
        <v>8149</v>
      </c>
      <c r="H42" s="350">
        <v>8165</v>
      </c>
      <c r="I42" s="410">
        <f t="shared" si="6"/>
        <v>-16</v>
      </c>
      <c r="J42" s="410">
        <f t="shared" si="2"/>
        <v>16000</v>
      </c>
      <c r="K42" s="410">
        <f t="shared" si="3"/>
        <v>0.016</v>
      </c>
      <c r="L42" s="440">
        <v>39516</v>
      </c>
      <c r="M42" s="350">
        <v>39818</v>
      </c>
      <c r="N42" s="410">
        <f t="shared" si="7"/>
        <v>-302</v>
      </c>
      <c r="O42" s="410">
        <f t="shared" si="4"/>
        <v>302000</v>
      </c>
      <c r="P42" s="410">
        <f t="shared" si="5"/>
        <v>0.302</v>
      </c>
      <c r="Q42" s="399"/>
    </row>
    <row r="43" spans="1:17" s="730" customFormat="1" ht="22.5" customHeight="1">
      <c r="A43" s="327">
        <v>28</v>
      </c>
      <c r="B43" s="790" t="s">
        <v>177</v>
      </c>
      <c r="C43" s="791">
        <v>4864904</v>
      </c>
      <c r="D43" s="792" t="s">
        <v>12</v>
      </c>
      <c r="E43" s="793" t="s">
        <v>354</v>
      </c>
      <c r="F43" s="794">
        <v>-1000</v>
      </c>
      <c r="G43" s="780">
        <v>999997</v>
      </c>
      <c r="H43" s="781">
        <v>1000009</v>
      </c>
      <c r="I43" s="795">
        <f>G43-H43</f>
        <v>-12</v>
      </c>
      <c r="J43" s="795">
        <f>$F43*I43</f>
        <v>12000</v>
      </c>
      <c r="K43" s="795">
        <f>J43/1000000</f>
        <v>0.012</v>
      </c>
      <c r="L43" s="780">
        <v>999352</v>
      </c>
      <c r="M43" s="781">
        <v>999563</v>
      </c>
      <c r="N43" s="795">
        <f>L43-M43</f>
        <v>-211</v>
      </c>
      <c r="O43" s="795">
        <f>$F43*N43</f>
        <v>211000</v>
      </c>
      <c r="P43" s="795">
        <f>O43/1000000</f>
        <v>0.211</v>
      </c>
      <c r="Q43" s="796"/>
    </row>
    <row r="44" spans="1:17" ht="22.5" customHeight="1" thickBot="1">
      <c r="A44" s="327">
        <v>29</v>
      </c>
      <c r="B44" s="390" t="s">
        <v>178</v>
      </c>
      <c r="C44" s="391">
        <v>4864907</v>
      </c>
      <c r="D44" s="152" t="s">
        <v>12</v>
      </c>
      <c r="E44" s="116" t="s">
        <v>354</v>
      </c>
      <c r="F44" s="575">
        <v>-1000</v>
      </c>
      <c r="G44" s="440">
        <v>997066</v>
      </c>
      <c r="H44" s="441">
        <v>997071</v>
      </c>
      <c r="I44" s="410">
        <f t="shared" si="6"/>
        <v>-5</v>
      </c>
      <c r="J44" s="410">
        <f t="shared" si="2"/>
        <v>5000</v>
      </c>
      <c r="K44" s="410">
        <f t="shared" si="3"/>
        <v>0.005</v>
      </c>
      <c r="L44" s="440">
        <v>867699</v>
      </c>
      <c r="M44" s="441">
        <v>868068</v>
      </c>
      <c r="N44" s="410">
        <f t="shared" si="7"/>
        <v>-369</v>
      </c>
      <c r="O44" s="410">
        <f t="shared" si="4"/>
        <v>369000</v>
      </c>
      <c r="P44" s="410">
        <f t="shared" si="5"/>
        <v>0.369</v>
      </c>
      <c r="Q44" s="399"/>
    </row>
    <row r="45" spans="1:17" ht="18" customHeight="1" thickTop="1">
      <c r="A45" s="354"/>
      <c r="B45" s="393"/>
      <c r="C45" s="394"/>
      <c r="D45" s="312"/>
      <c r="E45" s="313"/>
      <c r="F45" s="402"/>
      <c r="G45" s="615"/>
      <c r="H45" s="616"/>
      <c r="I45" s="416"/>
      <c r="J45" s="416"/>
      <c r="K45" s="416"/>
      <c r="L45" s="416"/>
      <c r="M45" s="417"/>
      <c r="N45" s="416"/>
      <c r="O45" s="416"/>
      <c r="P45" s="416"/>
      <c r="Q45" s="25"/>
    </row>
    <row r="46" spans="1:17" ht="18" customHeight="1" thickBot="1">
      <c r="A46" s="527" t="s">
        <v>343</v>
      </c>
      <c r="B46" s="395"/>
      <c r="C46" s="396"/>
      <c r="D46" s="314"/>
      <c r="E46" s="315"/>
      <c r="F46" s="402"/>
      <c r="G46" s="617"/>
      <c r="H46" s="618"/>
      <c r="I46" s="420"/>
      <c r="J46" s="420"/>
      <c r="K46" s="420"/>
      <c r="L46" s="420"/>
      <c r="M46" s="421"/>
      <c r="N46" s="420"/>
      <c r="O46" s="420"/>
      <c r="P46" s="536" t="str">
        <f>NDPL!$Q$1</f>
        <v>JULY-2014</v>
      </c>
      <c r="Q46" s="536"/>
    </row>
    <row r="47" spans="1:17" ht="21" customHeight="1" thickTop="1">
      <c r="A47" s="352"/>
      <c r="B47" s="355" t="s">
        <v>179</v>
      </c>
      <c r="C47" s="391"/>
      <c r="D47" s="104"/>
      <c r="E47" s="104"/>
      <c r="F47" s="576"/>
      <c r="G47" s="614"/>
      <c r="H47" s="613"/>
      <c r="I47" s="410"/>
      <c r="J47" s="410"/>
      <c r="K47" s="410"/>
      <c r="L47" s="411"/>
      <c r="M47" s="410"/>
      <c r="N47" s="410"/>
      <c r="O47" s="410"/>
      <c r="P47" s="410"/>
      <c r="Q47" s="181"/>
    </row>
    <row r="48" spans="1:17" ht="21" customHeight="1">
      <c r="A48" s="327">
        <v>30</v>
      </c>
      <c r="B48" s="390" t="s">
        <v>15</v>
      </c>
      <c r="C48" s="391">
        <v>4864988</v>
      </c>
      <c r="D48" s="152" t="s">
        <v>12</v>
      </c>
      <c r="E48" s="116" t="s">
        <v>354</v>
      </c>
      <c r="F48" s="402">
        <v>-1000</v>
      </c>
      <c r="G48" s="440">
        <v>996300</v>
      </c>
      <c r="H48" s="441">
        <v>996126</v>
      </c>
      <c r="I48" s="410">
        <f>G48-H48</f>
        <v>174</v>
      </c>
      <c r="J48" s="410">
        <f t="shared" si="2"/>
        <v>-174000</v>
      </c>
      <c r="K48" s="410">
        <f t="shared" si="3"/>
        <v>-0.174</v>
      </c>
      <c r="L48" s="440">
        <v>972576</v>
      </c>
      <c r="M48" s="441">
        <v>972595</v>
      </c>
      <c r="N48" s="410">
        <f>L48-M48</f>
        <v>-19</v>
      </c>
      <c r="O48" s="410">
        <f t="shared" si="4"/>
        <v>19000</v>
      </c>
      <c r="P48" s="410">
        <f t="shared" si="5"/>
        <v>0.019</v>
      </c>
      <c r="Q48" s="181"/>
    </row>
    <row r="49" spans="1:17" ht="21" customHeight="1">
      <c r="A49" s="327">
        <v>31</v>
      </c>
      <c r="B49" s="390" t="s">
        <v>16</v>
      </c>
      <c r="C49" s="391">
        <v>4864989</v>
      </c>
      <c r="D49" s="152" t="s">
        <v>12</v>
      </c>
      <c r="E49" s="116" t="s">
        <v>354</v>
      </c>
      <c r="F49" s="402">
        <v>-1000</v>
      </c>
      <c r="G49" s="440">
        <v>997754</v>
      </c>
      <c r="H49" s="441">
        <v>997685</v>
      </c>
      <c r="I49" s="410">
        <f>G49-H49</f>
        <v>69</v>
      </c>
      <c r="J49" s="410">
        <f t="shared" si="2"/>
        <v>-69000</v>
      </c>
      <c r="K49" s="410">
        <f t="shared" si="3"/>
        <v>-0.069</v>
      </c>
      <c r="L49" s="440">
        <v>989204</v>
      </c>
      <c r="M49" s="441">
        <v>989128</v>
      </c>
      <c r="N49" s="410">
        <f>L49-M49</f>
        <v>76</v>
      </c>
      <c r="O49" s="410">
        <f t="shared" si="4"/>
        <v>-76000</v>
      </c>
      <c r="P49" s="410">
        <f t="shared" si="5"/>
        <v>-0.076</v>
      </c>
      <c r="Q49" s="181"/>
    </row>
    <row r="50" spans="1:17" ht="21" customHeight="1">
      <c r="A50" s="327">
        <v>32</v>
      </c>
      <c r="B50" s="390" t="s">
        <v>17</v>
      </c>
      <c r="C50" s="391">
        <v>4864979</v>
      </c>
      <c r="D50" s="152" t="s">
        <v>12</v>
      </c>
      <c r="E50" s="116" t="s">
        <v>354</v>
      </c>
      <c r="F50" s="402">
        <v>-2000</v>
      </c>
      <c r="G50" s="440">
        <v>997256</v>
      </c>
      <c r="H50" s="441">
        <v>997010</v>
      </c>
      <c r="I50" s="410">
        <f>G50-H50</f>
        <v>246</v>
      </c>
      <c r="J50" s="410">
        <f t="shared" si="2"/>
        <v>-492000</v>
      </c>
      <c r="K50" s="410">
        <f t="shared" si="3"/>
        <v>-0.492</v>
      </c>
      <c r="L50" s="440">
        <v>969894</v>
      </c>
      <c r="M50" s="441">
        <v>969930</v>
      </c>
      <c r="N50" s="410">
        <f>L50-M50</f>
        <v>-36</v>
      </c>
      <c r="O50" s="410">
        <f t="shared" si="4"/>
        <v>72000</v>
      </c>
      <c r="P50" s="410">
        <f t="shared" si="5"/>
        <v>0.072</v>
      </c>
      <c r="Q50" s="577"/>
    </row>
    <row r="51" spans="1:17" ht="21" customHeight="1">
      <c r="A51" s="327"/>
      <c r="B51" s="392" t="s">
        <v>180</v>
      </c>
      <c r="C51" s="391"/>
      <c r="D51" s="152"/>
      <c r="E51" s="152"/>
      <c r="F51" s="402"/>
      <c r="G51" s="614"/>
      <c r="H51" s="613"/>
      <c r="I51" s="410"/>
      <c r="J51" s="410"/>
      <c r="K51" s="410"/>
      <c r="L51" s="411"/>
      <c r="M51" s="410"/>
      <c r="N51" s="410"/>
      <c r="O51" s="410"/>
      <c r="P51" s="410"/>
      <c r="Q51" s="181"/>
    </row>
    <row r="52" spans="1:17" ht="21" customHeight="1">
      <c r="A52" s="327">
        <v>33</v>
      </c>
      <c r="B52" s="390" t="s">
        <v>15</v>
      </c>
      <c r="C52" s="391">
        <v>4864966</v>
      </c>
      <c r="D52" s="152" t="s">
        <v>12</v>
      </c>
      <c r="E52" s="116" t="s">
        <v>354</v>
      </c>
      <c r="F52" s="402">
        <v>-1000</v>
      </c>
      <c r="G52" s="440">
        <v>995001</v>
      </c>
      <c r="H52" s="513">
        <v>995000</v>
      </c>
      <c r="I52" s="410">
        <f>G52-H52</f>
        <v>1</v>
      </c>
      <c r="J52" s="410">
        <f t="shared" si="2"/>
        <v>-1000</v>
      </c>
      <c r="K52" s="410">
        <f t="shared" si="3"/>
        <v>-0.001</v>
      </c>
      <c r="L52" s="440">
        <v>912405</v>
      </c>
      <c r="M52" s="513">
        <v>913557</v>
      </c>
      <c r="N52" s="410">
        <f>L52-M52</f>
        <v>-1152</v>
      </c>
      <c r="O52" s="410">
        <f t="shared" si="4"/>
        <v>1152000</v>
      </c>
      <c r="P52" s="410">
        <f t="shared" si="5"/>
        <v>1.152</v>
      </c>
      <c r="Q52" s="181"/>
    </row>
    <row r="53" spans="1:17" ht="21" customHeight="1">
      <c r="A53" s="327">
        <v>34</v>
      </c>
      <c r="B53" s="390" t="s">
        <v>16</v>
      </c>
      <c r="C53" s="391">
        <v>4864967</v>
      </c>
      <c r="D53" s="152" t="s">
        <v>12</v>
      </c>
      <c r="E53" s="116" t="s">
        <v>354</v>
      </c>
      <c r="F53" s="402">
        <v>-1000</v>
      </c>
      <c r="G53" s="440">
        <v>995069</v>
      </c>
      <c r="H53" s="513">
        <v>995070</v>
      </c>
      <c r="I53" s="410">
        <f>G53-H53</f>
        <v>-1</v>
      </c>
      <c r="J53" s="410">
        <f t="shared" si="2"/>
        <v>1000</v>
      </c>
      <c r="K53" s="410">
        <f t="shared" si="3"/>
        <v>0.001</v>
      </c>
      <c r="L53" s="440">
        <v>927917</v>
      </c>
      <c r="M53" s="513">
        <v>927947</v>
      </c>
      <c r="N53" s="410">
        <f>L53-M53</f>
        <v>-30</v>
      </c>
      <c r="O53" s="410">
        <f t="shared" si="4"/>
        <v>30000</v>
      </c>
      <c r="P53" s="410">
        <f t="shared" si="5"/>
        <v>0.03</v>
      </c>
      <c r="Q53" s="181"/>
    </row>
    <row r="54" spans="1:17" ht="21" customHeight="1">
      <c r="A54" s="327">
        <v>35</v>
      </c>
      <c r="B54" s="390" t="s">
        <v>17</v>
      </c>
      <c r="C54" s="391">
        <v>4865000</v>
      </c>
      <c r="D54" s="152" t="s">
        <v>12</v>
      </c>
      <c r="E54" s="116" t="s">
        <v>354</v>
      </c>
      <c r="F54" s="402">
        <v>-1000</v>
      </c>
      <c r="G54" s="440">
        <v>998576</v>
      </c>
      <c r="H54" s="513">
        <v>998575</v>
      </c>
      <c r="I54" s="410">
        <f>G54-H54</f>
        <v>1</v>
      </c>
      <c r="J54" s="410">
        <f t="shared" si="2"/>
        <v>-1000</v>
      </c>
      <c r="K54" s="410">
        <f t="shared" si="3"/>
        <v>-0.001</v>
      </c>
      <c r="L54" s="440">
        <v>997326</v>
      </c>
      <c r="M54" s="513">
        <v>998369</v>
      </c>
      <c r="N54" s="410">
        <f>L54-M54</f>
        <v>-1043</v>
      </c>
      <c r="O54" s="410">
        <f t="shared" si="4"/>
        <v>1043000</v>
      </c>
      <c r="P54" s="410">
        <f t="shared" si="5"/>
        <v>1.043</v>
      </c>
      <c r="Q54" s="553"/>
    </row>
    <row r="55" spans="1:17" ht="21" customHeight="1">
      <c r="A55" s="327">
        <v>36</v>
      </c>
      <c r="B55" s="390" t="s">
        <v>168</v>
      </c>
      <c r="C55" s="391">
        <v>5128468</v>
      </c>
      <c r="D55" s="152" t="s">
        <v>12</v>
      </c>
      <c r="E55" s="116" t="s">
        <v>354</v>
      </c>
      <c r="F55" s="402">
        <v>-1000</v>
      </c>
      <c r="G55" s="443">
        <v>989778</v>
      </c>
      <c r="H55" s="350">
        <v>989807</v>
      </c>
      <c r="I55" s="407">
        <f>G55-H55</f>
        <v>-29</v>
      </c>
      <c r="J55" s="407">
        <f>$F55*I55</f>
        <v>29000</v>
      </c>
      <c r="K55" s="407">
        <f>J55/1000000</f>
        <v>0.029</v>
      </c>
      <c r="L55" s="443">
        <v>993803</v>
      </c>
      <c r="M55" s="350">
        <v>994548</v>
      </c>
      <c r="N55" s="407">
        <f>L55-M55</f>
        <v>-745</v>
      </c>
      <c r="O55" s="407">
        <f>$F55*N55</f>
        <v>745000</v>
      </c>
      <c r="P55" s="407">
        <f>O55/1000000</f>
        <v>0.745</v>
      </c>
      <c r="Q55" s="578"/>
    </row>
    <row r="56" spans="1:17" ht="21" customHeight="1">
      <c r="A56" s="327"/>
      <c r="B56" s="392" t="s">
        <v>121</v>
      </c>
      <c r="C56" s="391"/>
      <c r="D56" s="152"/>
      <c r="E56" s="116"/>
      <c r="F56" s="400"/>
      <c r="G56" s="614"/>
      <c r="H56" s="619"/>
      <c r="I56" s="410"/>
      <c r="J56" s="410"/>
      <c r="K56" s="410"/>
      <c r="L56" s="411"/>
      <c r="M56" s="407"/>
      <c r="N56" s="410"/>
      <c r="O56" s="410"/>
      <c r="P56" s="410"/>
      <c r="Q56" s="181"/>
    </row>
    <row r="57" spans="1:17" ht="21" customHeight="1">
      <c r="A57" s="327">
        <v>37</v>
      </c>
      <c r="B57" s="390" t="s">
        <v>376</v>
      </c>
      <c r="C57" s="391">
        <v>4864827</v>
      </c>
      <c r="D57" s="152" t="s">
        <v>12</v>
      </c>
      <c r="E57" s="116" t="s">
        <v>354</v>
      </c>
      <c r="F57" s="400">
        <v>-666.666</v>
      </c>
      <c r="G57" s="440">
        <v>976874</v>
      </c>
      <c r="H57" s="441">
        <v>977520</v>
      </c>
      <c r="I57" s="410">
        <f>G57-H57</f>
        <v>-646</v>
      </c>
      <c r="J57" s="410">
        <f t="shared" si="2"/>
        <v>430666.23600000003</v>
      </c>
      <c r="K57" s="410">
        <f t="shared" si="3"/>
        <v>0.43066623600000004</v>
      </c>
      <c r="L57" s="440">
        <v>980363</v>
      </c>
      <c r="M57" s="441">
        <v>981322</v>
      </c>
      <c r="N57" s="410">
        <f>L57-M57</f>
        <v>-959</v>
      </c>
      <c r="O57" s="410">
        <f t="shared" si="4"/>
        <v>639332.694</v>
      </c>
      <c r="P57" s="410">
        <f t="shared" si="5"/>
        <v>0.639332694</v>
      </c>
      <c r="Q57" s="578"/>
    </row>
    <row r="58" spans="1:17" s="730" customFormat="1" ht="21" customHeight="1">
      <c r="A58" s="327">
        <v>38</v>
      </c>
      <c r="B58" s="390" t="s">
        <v>182</v>
      </c>
      <c r="C58" s="391">
        <v>4864828</v>
      </c>
      <c r="D58" s="152" t="s">
        <v>12</v>
      </c>
      <c r="E58" s="116" t="s">
        <v>354</v>
      </c>
      <c r="F58" s="400">
        <v>-666.666</v>
      </c>
      <c r="G58" s="443">
        <v>975227</v>
      </c>
      <c r="H58" s="444">
        <v>975285</v>
      </c>
      <c r="I58" s="407">
        <f>G58-H58</f>
        <v>-58</v>
      </c>
      <c r="J58" s="407">
        <f t="shared" si="2"/>
        <v>38666.628000000004</v>
      </c>
      <c r="K58" s="407">
        <f t="shared" si="3"/>
        <v>0.038666628</v>
      </c>
      <c r="L58" s="443">
        <v>970845</v>
      </c>
      <c r="M58" s="444">
        <v>971016</v>
      </c>
      <c r="N58" s="407">
        <f>L58-M58</f>
        <v>-171</v>
      </c>
      <c r="O58" s="407">
        <f t="shared" si="4"/>
        <v>113999.88600000001</v>
      </c>
      <c r="P58" s="407">
        <f t="shared" si="5"/>
        <v>0.11399988600000001</v>
      </c>
      <c r="Q58" s="740"/>
    </row>
    <row r="59" spans="1:17" s="128" customFormat="1" ht="21" customHeight="1">
      <c r="A59" s="356"/>
      <c r="B59" s="390" t="s">
        <v>182</v>
      </c>
      <c r="C59" s="391">
        <v>4864952</v>
      </c>
      <c r="D59" s="152" t="s">
        <v>12</v>
      </c>
      <c r="E59" s="116" t="s">
        <v>354</v>
      </c>
      <c r="F59" s="808">
        <v>2500</v>
      </c>
      <c r="G59" s="444">
        <v>999849</v>
      </c>
      <c r="H59" s="444">
        <v>999849</v>
      </c>
      <c r="I59" s="407">
        <f>G59-H59</f>
        <v>0</v>
      </c>
      <c r="J59" s="407">
        <f t="shared" si="2"/>
        <v>0</v>
      </c>
      <c r="K59" s="407">
        <f t="shared" si="3"/>
        <v>0</v>
      </c>
      <c r="L59" s="444">
        <v>548</v>
      </c>
      <c r="M59" s="444">
        <v>548</v>
      </c>
      <c r="N59" s="407">
        <f>L59-M59</f>
        <v>0</v>
      </c>
      <c r="O59" s="407">
        <f t="shared" si="4"/>
        <v>0</v>
      </c>
      <c r="P59" s="407">
        <f t="shared" si="5"/>
        <v>0</v>
      </c>
      <c r="Q59" s="128" t="s">
        <v>420</v>
      </c>
    </row>
    <row r="60" spans="1:17" ht="22.5" customHeight="1">
      <c r="A60" s="327"/>
      <c r="B60" s="392" t="s">
        <v>378</v>
      </c>
      <c r="C60" s="391"/>
      <c r="D60" s="152"/>
      <c r="E60" s="116"/>
      <c r="F60" s="400"/>
      <c r="G60" s="614"/>
      <c r="H60" s="619"/>
      <c r="I60" s="410"/>
      <c r="J60" s="410"/>
      <c r="K60" s="410"/>
      <c r="L60" s="414"/>
      <c r="M60" s="407"/>
      <c r="N60" s="410"/>
      <c r="O60" s="410"/>
      <c r="P60" s="410"/>
      <c r="Q60" s="181"/>
    </row>
    <row r="61" spans="1:17" ht="21" customHeight="1">
      <c r="A61" s="327">
        <v>39</v>
      </c>
      <c r="B61" s="390" t="s">
        <v>376</v>
      </c>
      <c r="C61" s="391">
        <v>4865024</v>
      </c>
      <c r="D61" s="152" t="s">
        <v>12</v>
      </c>
      <c r="E61" s="116" t="s">
        <v>354</v>
      </c>
      <c r="F61" s="583">
        <v>-2000</v>
      </c>
      <c r="G61" s="440">
        <v>2287</v>
      </c>
      <c r="H61" s="441">
        <v>2287</v>
      </c>
      <c r="I61" s="410">
        <f>G61-H61</f>
        <v>0</v>
      </c>
      <c r="J61" s="410">
        <f t="shared" si="2"/>
        <v>0</v>
      </c>
      <c r="K61" s="410">
        <f t="shared" si="3"/>
        <v>0</v>
      </c>
      <c r="L61" s="440">
        <v>1802</v>
      </c>
      <c r="M61" s="441">
        <v>1679</v>
      </c>
      <c r="N61" s="410">
        <f>L61-M61</f>
        <v>123</v>
      </c>
      <c r="O61" s="410">
        <f t="shared" si="4"/>
        <v>-246000</v>
      </c>
      <c r="P61" s="410">
        <f t="shared" si="5"/>
        <v>-0.246</v>
      </c>
      <c r="Q61" s="181"/>
    </row>
    <row r="62" spans="1:17" ht="21" customHeight="1">
      <c r="A62" s="327">
        <v>40</v>
      </c>
      <c r="B62" s="390" t="s">
        <v>182</v>
      </c>
      <c r="C62" s="391">
        <v>4864920</v>
      </c>
      <c r="D62" s="152" t="s">
        <v>12</v>
      </c>
      <c r="E62" s="116" t="s">
        <v>354</v>
      </c>
      <c r="F62" s="583">
        <v>-2000</v>
      </c>
      <c r="G62" s="440">
        <v>999289</v>
      </c>
      <c r="H62" s="441">
        <v>999289</v>
      </c>
      <c r="I62" s="410">
        <f>G62-H62</f>
        <v>0</v>
      </c>
      <c r="J62" s="410">
        <f t="shared" si="2"/>
        <v>0</v>
      </c>
      <c r="K62" s="410">
        <f t="shared" si="3"/>
        <v>0</v>
      </c>
      <c r="L62" s="440">
        <v>903</v>
      </c>
      <c r="M62" s="441">
        <v>797</v>
      </c>
      <c r="N62" s="410">
        <f>L62-M62</f>
        <v>106</v>
      </c>
      <c r="O62" s="410">
        <f t="shared" si="4"/>
        <v>-212000</v>
      </c>
      <c r="P62" s="410">
        <f t="shared" si="5"/>
        <v>-0.212</v>
      </c>
      <c r="Q62" s="181"/>
    </row>
    <row r="63" spans="1:17" ht="21" customHeight="1">
      <c r="A63" s="327"/>
      <c r="B63" s="695" t="s">
        <v>384</v>
      </c>
      <c r="C63" s="391"/>
      <c r="D63" s="152"/>
      <c r="E63" s="116"/>
      <c r="F63" s="583"/>
      <c r="G63" s="440"/>
      <c r="H63" s="441"/>
      <c r="I63" s="410"/>
      <c r="J63" s="410"/>
      <c r="K63" s="410"/>
      <c r="L63" s="440"/>
      <c r="M63" s="441"/>
      <c r="N63" s="410"/>
      <c r="O63" s="410"/>
      <c r="P63" s="410"/>
      <c r="Q63" s="181"/>
    </row>
    <row r="64" spans="1:17" ht="21" customHeight="1">
      <c r="A64" s="327">
        <v>41</v>
      </c>
      <c r="B64" s="390" t="s">
        <v>376</v>
      </c>
      <c r="C64" s="391">
        <v>5128414</v>
      </c>
      <c r="D64" s="152" t="s">
        <v>12</v>
      </c>
      <c r="E64" s="116" t="s">
        <v>354</v>
      </c>
      <c r="F64" s="583">
        <v>-1000</v>
      </c>
      <c r="G64" s="440">
        <v>939248</v>
      </c>
      <c r="H64" s="350">
        <v>939250</v>
      </c>
      <c r="I64" s="410">
        <f>G64-H64</f>
        <v>-2</v>
      </c>
      <c r="J64" s="410">
        <f t="shared" si="2"/>
        <v>2000</v>
      </c>
      <c r="K64" s="410">
        <f t="shared" si="3"/>
        <v>0.002</v>
      </c>
      <c r="L64" s="440">
        <v>991730</v>
      </c>
      <c r="M64" s="350">
        <v>992671</v>
      </c>
      <c r="N64" s="410">
        <f>L64-M64</f>
        <v>-941</v>
      </c>
      <c r="O64" s="410">
        <f t="shared" si="4"/>
        <v>941000</v>
      </c>
      <c r="P64" s="410">
        <f t="shared" si="5"/>
        <v>0.941</v>
      </c>
      <c r="Q64" s="181"/>
    </row>
    <row r="65" spans="1:17" ht="21" customHeight="1">
      <c r="A65" s="327">
        <v>42</v>
      </c>
      <c r="B65" s="390" t="s">
        <v>182</v>
      </c>
      <c r="C65" s="391">
        <v>5128416</v>
      </c>
      <c r="D65" s="152" t="s">
        <v>12</v>
      </c>
      <c r="E65" s="116" t="s">
        <v>354</v>
      </c>
      <c r="F65" s="583">
        <v>-1000</v>
      </c>
      <c r="G65" s="440">
        <v>949602</v>
      </c>
      <c r="H65" s="350">
        <v>949654</v>
      </c>
      <c r="I65" s="410">
        <f>G65-H65</f>
        <v>-52</v>
      </c>
      <c r="J65" s="410">
        <f t="shared" si="2"/>
        <v>52000</v>
      </c>
      <c r="K65" s="410">
        <f t="shared" si="3"/>
        <v>0.052</v>
      </c>
      <c r="L65" s="440">
        <v>997232</v>
      </c>
      <c r="M65" s="350">
        <v>997003</v>
      </c>
      <c r="N65" s="410">
        <f>L65-M65</f>
        <v>229</v>
      </c>
      <c r="O65" s="410">
        <f t="shared" si="4"/>
        <v>-229000</v>
      </c>
      <c r="P65" s="410">
        <f t="shared" si="5"/>
        <v>-0.229</v>
      </c>
      <c r="Q65" s="181"/>
    </row>
    <row r="66" spans="1:17" ht="21" customHeight="1">
      <c r="A66" s="327"/>
      <c r="B66" s="695" t="s">
        <v>393</v>
      </c>
      <c r="C66" s="391"/>
      <c r="D66" s="152"/>
      <c r="E66" s="116"/>
      <c r="F66" s="583"/>
      <c r="G66" s="440"/>
      <c r="H66" s="441"/>
      <c r="I66" s="410"/>
      <c r="J66" s="410"/>
      <c r="K66" s="410"/>
      <c r="L66" s="440"/>
      <c r="M66" s="441"/>
      <c r="N66" s="410"/>
      <c r="O66" s="410"/>
      <c r="P66" s="410"/>
      <c r="Q66" s="181"/>
    </row>
    <row r="67" spans="1:17" s="730" customFormat="1" ht="21" customHeight="1">
      <c r="A67" s="327">
        <v>43</v>
      </c>
      <c r="B67" s="390" t="s">
        <v>394</v>
      </c>
      <c r="C67" s="391">
        <v>5100228</v>
      </c>
      <c r="D67" s="152" t="s">
        <v>12</v>
      </c>
      <c r="E67" s="116" t="s">
        <v>354</v>
      </c>
      <c r="F67" s="583">
        <v>800</v>
      </c>
      <c r="G67" s="443">
        <v>993818</v>
      </c>
      <c r="H67" s="444">
        <v>993920</v>
      </c>
      <c r="I67" s="407">
        <f>G67-H67</f>
        <v>-102</v>
      </c>
      <c r="J67" s="407">
        <f t="shared" si="2"/>
        <v>-81600</v>
      </c>
      <c r="K67" s="407">
        <f t="shared" si="3"/>
        <v>-0.0816</v>
      </c>
      <c r="L67" s="443">
        <v>1441</v>
      </c>
      <c r="M67" s="444">
        <v>1416</v>
      </c>
      <c r="N67" s="407">
        <f>L67-M67</f>
        <v>25</v>
      </c>
      <c r="O67" s="407">
        <f t="shared" si="4"/>
        <v>20000</v>
      </c>
      <c r="P67" s="407">
        <f t="shared" si="5"/>
        <v>0.02</v>
      </c>
      <c r="Q67" s="740"/>
    </row>
    <row r="68" spans="1:17" s="730" customFormat="1" ht="21" customHeight="1">
      <c r="A68" s="327">
        <v>44</v>
      </c>
      <c r="B68" s="479" t="s">
        <v>395</v>
      </c>
      <c r="C68" s="391">
        <v>5128441</v>
      </c>
      <c r="D68" s="152" t="s">
        <v>12</v>
      </c>
      <c r="E68" s="116" t="s">
        <v>354</v>
      </c>
      <c r="F68" s="583">
        <v>800</v>
      </c>
      <c r="G68" s="443">
        <v>25788</v>
      </c>
      <c r="H68" s="444">
        <v>25404</v>
      </c>
      <c r="I68" s="407">
        <f>G68-H68</f>
        <v>384</v>
      </c>
      <c r="J68" s="407">
        <f t="shared" si="2"/>
        <v>307200</v>
      </c>
      <c r="K68" s="407">
        <f t="shared" si="3"/>
        <v>0.3072</v>
      </c>
      <c r="L68" s="443">
        <v>1518</v>
      </c>
      <c r="M68" s="444">
        <v>1394</v>
      </c>
      <c r="N68" s="407">
        <f>L68-M68</f>
        <v>124</v>
      </c>
      <c r="O68" s="407">
        <f t="shared" si="4"/>
        <v>99200</v>
      </c>
      <c r="P68" s="407">
        <f t="shared" si="5"/>
        <v>0.0992</v>
      </c>
      <c r="Q68" s="740"/>
    </row>
    <row r="69" spans="1:17" ht="21" customHeight="1">
      <c r="A69" s="327">
        <v>45</v>
      </c>
      <c r="B69" s="390" t="s">
        <v>370</v>
      </c>
      <c r="C69" s="391">
        <v>5128443</v>
      </c>
      <c r="D69" s="152" t="s">
        <v>12</v>
      </c>
      <c r="E69" s="116" t="s">
        <v>354</v>
      </c>
      <c r="F69" s="583">
        <v>800</v>
      </c>
      <c r="G69" s="440">
        <v>932157</v>
      </c>
      <c r="H69" s="441">
        <v>932316</v>
      </c>
      <c r="I69" s="410">
        <f>G69-H69</f>
        <v>-159</v>
      </c>
      <c r="J69" s="410">
        <f t="shared" si="2"/>
        <v>-127200</v>
      </c>
      <c r="K69" s="410">
        <f t="shared" si="3"/>
        <v>-0.1272</v>
      </c>
      <c r="L69" s="440">
        <v>999637</v>
      </c>
      <c r="M69" s="441">
        <v>999651</v>
      </c>
      <c r="N69" s="410">
        <f>L69-M69</f>
        <v>-14</v>
      </c>
      <c r="O69" s="410">
        <f t="shared" si="4"/>
        <v>-11200</v>
      </c>
      <c r="P69" s="410">
        <f t="shared" si="5"/>
        <v>-0.0112</v>
      </c>
      <c r="Q69" s="181"/>
    </row>
    <row r="70" spans="1:17" ht="21" customHeight="1">
      <c r="A70" s="327">
        <v>46</v>
      </c>
      <c r="B70" s="390" t="s">
        <v>398</v>
      </c>
      <c r="C70" s="391">
        <v>5128407</v>
      </c>
      <c r="D70" s="152" t="s">
        <v>12</v>
      </c>
      <c r="E70" s="116" t="s">
        <v>354</v>
      </c>
      <c r="F70" s="583">
        <v>-2000</v>
      </c>
      <c r="G70" s="440">
        <v>999430</v>
      </c>
      <c r="H70" s="441">
        <v>999430</v>
      </c>
      <c r="I70" s="410">
        <f>G70-H70</f>
        <v>0</v>
      </c>
      <c r="J70" s="410">
        <f t="shared" si="2"/>
        <v>0</v>
      </c>
      <c r="K70" s="410">
        <f t="shared" si="3"/>
        <v>0</v>
      </c>
      <c r="L70" s="440">
        <v>999958</v>
      </c>
      <c r="M70" s="441">
        <v>999958</v>
      </c>
      <c r="N70" s="410">
        <f>L70-M70</f>
        <v>0</v>
      </c>
      <c r="O70" s="410">
        <f t="shared" si="4"/>
        <v>0</v>
      </c>
      <c r="P70" s="410">
        <f t="shared" si="5"/>
        <v>0</v>
      </c>
      <c r="Q70" s="181"/>
    </row>
    <row r="71" spans="1:17" ht="21" customHeight="1">
      <c r="A71" s="327"/>
      <c r="B71" s="355" t="s">
        <v>107</v>
      </c>
      <c r="C71" s="391"/>
      <c r="D71" s="104"/>
      <c r="E71" s="104"/>
      <c r="F71" s="400"/>
      <c r="G71" s="614"/>
      <c r="H71" s="613"/>
      <c r="I71" s="410"/>
      <c r="J71" s="410"/>
      <c r="K71" s="410"/>
      <c r="L71" s="411"/>
      <c r="M71" s="410"/>
      <c r="N71" s="410"/>
      <c r="O71" s="410"/>
      <c r="P71" s="410"/>
      <c r="Q71" s="181"/>
    </row>
    <row r="72" spans="1:17" ht="21" customHeight="1">
      <c r="A72" s="327">
        <v>47</v>
      </c>
      <c r="B72" s="390" t="s">
        <v>118</v>
      </c>
      <c r="C72" s="391">
        <v>4864951</v>
      </c>
      <c r="D72" s="152" t="s">
        <v>12</v>
      </c>
      <c r="E72" s="116" t="s">
        <v>354</v>
      </c>
      <c r="F72" s="402">
        <v>1000</v>
      </c>
      <c r="G72" s="440">
        <v>992427</v>
      </c>
      <c r="H72" s="441">
        <v>992428</v>
      </c>
      <c r="I72" s="410">
        <f>G72-H72</f>
        <v>-1</v>
      </c>
      <c r="J72" s="410">
        <f t="shared" si="2"/>
        <v>-1000</v>
      </c>
      <c r="K72" s="410">
        <f t="shared" si="3"/>
        <v>-0.001</v>
      </c>
      <c r="L72" s="440">
        <v>37420</v>
      </c>
      <c r="M72" s="441">
        <v>37666</v>
      </c>
      <c r="N72" s="410">
        <f>L72-M72</f>
        <v>-246</v>
      </c>
      <c r="O72" s="410">
        <f t="shared" si="4"/>
        <v>-246000</v>
      </c>
      <c r="P72" s="410">
        <f t="shared" si="5"/>
        <v>-0.246</v>
      </c>
      <c r="Q72" s="181"/>
    </row>
    <row r="73" spans="1:17" s="730" customFormat="1" ht="21" customHeight="1">
      <c r="A73" s="327">
        <v>48</v>
      </c>
      <c r="B73" s="390" t="s">
        <v>119</v>
      </c>
      <c r="C73" s="391">
        <v>4902501</v>
      </c>
      <c r="D73" s="152" t="s">
        <v>12</v>
      </c>
      <c r="E73" s="116" t="s">
        <v>354</v>
      </c>
      <c r="F73" s="402">
        <v>1333.33</v>
      </c>
      <c r="G73" s="443">
        <v>993103</v>
      </c>
      <c r="H73" s="444">
        <v>993104</v>
      </c>
      <c r="I73" s="407">
        <f>G73-H73</f>
        <v>-1</v>
      </c>
      <c r="J73" s="407">
        <f t="shared" si="2"/>
        <v>-1333.33</v>
      </c>
      <c r="K73" s="407">
        <f t="shared" si="3"/>
        <v>-0.00133333</v>
      </c>
      <c r="L73" s="443">
        <v>998783</v>
      </c>
      <c r="M73" s="444">
        <v>999153</v>
      </c>
      <c r="N73" s="407">
        <f>L73-M73</f>
        <v>-370</v>
      </c>
      <c r="O73" s="407">
        <f t="shared" si="4"/>
        <v>-493332.1</v>
      </c>
      <c r="P73" s="407">
        <f t="shared" si="5"/>
        <v>-0.4933321</v>
      </c>
      <c r="Q73" s="740"/>
    </row>
    <row r="74" spans="1:17" ht="21" customHeight="1">
      <c r="A74" s="327"/>
      <c r="B74" s="392" t="s">
        <v>181</v>
      </c>
      <c r="C74" s="391"/>
      <c r="D74" s="152"/>
      <c r="E74" s="152"/>
      <c r="F74" s="402"/>
      <c r="G74" s="614"/>
      <c r="H74" s="613"/>
      <c r="I74" s="410"/>
      <c r="J74" s="410"/>
      <c r="K74" s="410"/>
      <c r="L74" s="411"/>
      <c r="M74" s="410"/>
      <c r="N74" s="410"/>
      <c r="O74" s="410"/>
      <c r="P74" s="410"/>
      <c r="Q74" s="181"/>
    </row>
    <row r="75" spans="1:17" ht="21" customHeight="1">
      <c r="A75" s="327">
        <v>49</v>
      </c>
      <c r="B75" s="390" t="s">
        <v>38</v>
      </c>
      <c r="C75" s="391">
        <v>4864990</v>
      </c>
      <c r="D75" s="152" t="s">
        <v>12</v>
      </c>
      <c r="E75" s="116" t="s">
        <v>354</v>
      </c>
      <c r="F75" s="402">
        <v>-1000</v>
      </c>
      <c r="G75" s="440">
        <v>15785</v>
      </c>
      <c r="H75" s="441">
        <v>15596</v>
      </c>
      <c r="I75" s="410">
        <f>G75-H75</f>
        <v>189</v>
      </c>
      <c r="J75" s="410">
        <f t="shared" si="2"/>
        <v>-189000</v>
      </c>
      <c r="K75" s="410">
        <f t="shared" si="3"/>
        <v>-0.189</v>
      </c>
      <c r="L75" s="440">
        <v>974337</v>
      </c>
      <c r="M75" s="441">
        <v>974895</v>
      </c>
      <c r="N75" s="410">
        <f>L75-M75</f>
        <v>-558</v>
      </c>
      <c r="O75" s="410">
        <f t="shared" si="4"/>
        <v>558000</v>
      </c>
      <c r="P75" s="410">
        <f t="shared" si="5"/>
        <v>0.558</v>
      </c>
      <c r="Q75" s="181"/>
    </row>
    <row r="76" spans="1:17" ht="21" customHeight="1">
      <c r="A76" s="327">
        <v>50</v>
      </c>
      <c r="B76" s="390" t="s">
        <v>182</v>
      </c>
      <c r="C76" s="391">
        <v>4864991</v>
      </c>
      <c r="D76" s="152" t="s">
        <v>12</v>
      </c>
      <c r="E76" s="116" t="s">
        <v>354</v>
      </c>
      <c r="F76" s="402">
        <v>-1000</v>
      </c>
      <c r="G76" s="440">
        <v>9805</v>
      </c>
      <c r="H76" s="441">
        <v>9736</v>
      </c>
      <c r="I76" s="410">
        <f>G76-H76</f>
        <v>69</v>
      </c>
      <c r="J76" s="410">
        <f t="shared" si="2"/>
        <v>-69000</v>
      </c>
      <c r="K76" s="410">
        <f t="shared" si="3"/>
        <v>-0.069</v>
      </c>
      <c r="L76" s="440">
        <v>989266</v>
      </c>
      <c r="M76" s="441">
        <v>989334</v>
      </c>
      <c r="N76" s="410">
        <f>L76-M76</f>
        <v>-68</v>
      </c>
      <c r="O76" s="410">
        <f t="shared" si="4"/>
        <v>68000</v>
      </c>
      <c r="P76" s="410">
        <f t="shared" si="5"/>
        <v>0.068</v>
      </c>
      <c r="Q76" s="181"/>
    </row>
    <row r="77" spans="1:17" ht="21" customHeight="1">
      <c r="A77" s="327"/>
      <c r="B77" s="397" t="s">
        <v>28</v>
      </c>
      <c r="C77" s="358"/>
      <c r="D77" s="64"/>
      <c r="E77" s="64"/>
      <c r="F77" s="402"/>
      <c r="G77" s="614"/>
      <c r="H77" s="613"/>
      <c r="I77" s="410"/>
      <c r="J77" s="410"/>
      <c r="K77" s="410"/>
      <c r="L77" s="411"/>
      <c r="M77" s="410"/>
      <c r="N77" s="410"/>
      <c r="O77" s="410"/>
      <c r="P77" s="410"/>
      <c r="Q77" s="181"/>
    </row>
    <row r="78" spans="1:17" ht="21" customHeight="1">
      <c r="A78" s="327">
        <v>51</v>
      </c>
      <c r="B78" s="108" t="s">
        <v>83</v>
      </c>
      <c r="C78" s="358">
        <v>4865092</v>
      </c>
      <c r="D78" s="64" t="s">
        <v>12</v>
      </c>
      <c r="E78" s="116" t="s">
        <v>354</v>
      </c>
      <c r="F78" s="402">
        <v>100</v>
      </c>
      <c r="G78" s="440">
        <v>16927</v>
      </c>
      <c r="H78" s="441">
        <v>16851</v>
      </c>
      <c r="I78" s="410">
        <f>G78-H78</f>
        <v>76</v>
      </c>
      <c r="J78" s="410">
        <f t="shared" si="2"/>
        <v>7600</v>
      </c>
      <c r="K78" s="410">
        <f t="shared" si="3"/>
        <v>0.0076</v>
      </c>
      <c r="L78" s="440">
        <v>15614</v>
      </c>
      <c r="M78" s="441">
        <v>15348</v>
      </c>
      <c r="N78" s="410">
        <f>L78-M78</f>
        <v>266</v>
      </c>
      <c r="O78" s="410">
        <f t="shared" si="4"/>
        <v>26600</v>
      </c>
      <c r="P78" s="410">
        <f t="shared" si="5"/>
        <v>0.0266</v>
      </c>
      <c r="Q78" s="181"/>
    </row>
    <row r="79" spans="1:17" ht="21" customHeight="1">
      <c r="A79" s="327"/>
      <c r="B79" s="392" t="s">
        <v>49</v>
      </c>
      <c r="C79" s="391"/>
      <c r="D79" s="152"/>
      <c r="E79" s="152"/>
      <c r="F79" s="402"/>
      <c r="G79" s="614"/>
      <c r="H79" s="613"/>
      <c r="I79" s="410"/>
      <c r="J79" s="410"/>
      <c r="K79" s="410"/>
      <c r="L79" s="411"/>
      <c r="M79" s="410"/>
      <c r="N79" s="410"/>
      <c r="O79" s="410"/>
      <c r="P79" s="410"/>
      <c r="Q79" s="181"/>
    </row>
    <row r="80" spans="1:17" s="730" customFormat="1" ht="21" customHeight="1">
      <c r="A80" s="327">
        <v>52</v>
      </c>
      <c r="B80" s="390" t="s">
        <v>355</v>
      </c>
      <c r="C80" s="391">
        <v>4864898</v>
      </c>
      <c r="D80" s="152" t="s">
        <v>12</v>
      </c>
      <c r="E80" s="116" t="s">
        <v>354</v>
      </c>
      <c r="F80" s="402">
        <v>100</v>
      </c>
      <c r="G80" s="443">
        <v>11033</v>
      </c>
      <c r="H80" s="444">
        <v>11039</v>
      </c>
      <c r="I80" s="407">
        <f>G80-H80</f>
        <v>-6</v>
      </c>
      <c r="J80" s="407">
        <f t="shared" si="2"/>
        <v>-600</v>
      </c>
      <c r="K80" s="407">
        <f t="shared" si="3"/>
        <v>-0.0006</v>
      </c>
      <c r="L80" s="443">
        <v>61500</v>
      </c>
      <c r="M80" s="444">
        <v>61492</v>
      </c>
      <c r="N80" s="407">
        <f>L80-M80</f>
        <v>8</v>
      </c>
      <c r="O80" s="407">
        <f t="shared" si="4"/>
        <v>800</v>
      </c>
      <c r="P80" s="407">
        <f t="shared" si="5"/>
        <v>0.0008</v>
      </c>
      <c r="Q80" s="744"/>
    </row>
    <row r="81" spans="1:17" ht="21" customHeight="1">
      <c r="A81" s="398"/>
      <c r="B81" s="397" t="s">
        <v>316</v>
      </c>
      <c r="C81" s="391"/>
      <c r="D81" s="152"/>
      <c r="E81" s="152"/>
      <c r="F81" s="402"/>
      <c r="G81" s="614"/>
      <c r="H81" s="613"/>
      <c r="I81" s="410"/>
      <c r="J81" s="410"/>
      <c r="K81" s="410"/>
      <c r="L81" s="411"/>
      <c r="M81" s="410"/>
      <c r="N81" s="410"/>
      <c r="O81" s="410"/>
      <c r="P81" s="410"/>
      <c r="Q81" s="181"/>
    </row>
    <row r="82" spans="1:17" ht="21" customHeight="1">
      <c r="A82" s="327">
        <v>53</v>
      </c>
      <c r="B82" s="534" t="s">
        <v>358</v>
      </c>
      <c r="C82" s="391">
        <v>4865174</v>
      </c>
      <c r="D82" s="116" t="s">
        <v>12</v>
      </c>
      <c r="E82" s="116" t="s">
        <v>354</v>
      </c>
      <c r="F82" s="402">
        <v>1000</v>
      </c>
      <c r="G82" s="443">
        <v>0</v>
      </c>
      <c r="H82" s="444">
        <v>0</v>
      </c>
      <c r="I82" s="407">
        <f>G82-H82</f>
        <v>0</v>
      </c>
      <c r="J82" s="407">
        <f t="shared" si="2"/>
        <v>0</v>
      </c>
      <c r="K82" s="407">
        <f t="shared" si="3"/>
        <v>0</v>
      </c>
      <c r="L82" s="443">
        <v>0</v>
      </c>
      <c r="M82" s="444">
        <v>0</v>
      </c>
      <c r="N82" s="407">
        <f>L82-M82</f>
        <v>0</v>
      </c>
      <c r="O82" s="407">
        <f t="shared" si="4"/>
        <v>0</v>
      </c>
      <c r="P82" s="407">
        <f t="shared" si="5"/>
        <v>0</v>
      </c>
      <c r="Q82" s="571"/>
    </row>
    <row r="83" spans="1:17" ht="21" customHeight="1">
      <c r="A83" s="327"/>
      <c r="B83" s="397" t="s">
        <v>37</v>
      </c>
      <c r="C83" s="434"/>
      <c r="D83" s="462"/>
      <c r="E83" s="424"/>
      <c r="F83" s="434"/>
      <c r="G83" s="612"/>
      <c r="H83" s="613"/>
      <c r="I83" s="441"/>
      <c r="J83" s="441"/>
      <c r="K83" s="442"/>
      <c r="L83" s="440"/>
      <c r="M83" s="441"/>
      <c r="N83" s="441"/>
      <c r="O83" s="441"/>
      <c r="P83" s="442"/>
      <c r="Q83" s="181"/>
    </row>
    <row r="84" spans="1:17" ht="21" customHeight="1">
      <c r="A84" s="327">
        <v>54</v>
      </c>
      <c r="B84" s="534" t="s">
        <v>370</v>
      </c>
      <c r="C84" s="434">
        <v>4864961</v>
      </c>
      <c r="D84" s="461" t="s">
        <v>12</v>
      </c>
      <c r="E84" s="424" t="s">
        <v>354</v>
      </c>
      <c r="F84" s="434">
        <v>1000</v>
      </c>
      <c r="G84" s="440">
        <v>944062</v>
      </c>
      <c r="H84" s="441">
        <v>944178</v>
      </c>
      <c r="I84" s="441">
        <f>G84-H84</f>
        <v>-116</v>
      </c>
      <c r="J84" s="441">
        <f>$F84*I84</f>
        <v>-116000</v>
      </c>
      <c r="K84" s="442">
        <f>J84/1000000</f>
        <v>-0.116</v>
      </c>
      <c r="L84" s="440">
        <v>992013</v>
      </c>
      <c r="M84" s="441">
        <v>992061</v>
      </c>
      <c r="N84" s="441">
        <f>L84-M84</f>
        <v>-48</v>
      </c>
      <c r="O84" s="441">
        <f>$F84*N84</f>
        <v>-48000</v>
      </c>
      <c r="P84" s="442">
        <f>O84/1000000</f>
        <v>-0.048</v>
      </c>
      <c r="Q84" s="181"/>
    </row>
    <row r="85" spans="1:17" ht="21" customHeight="1">
      <c r="A85" s="327"/>
      <c r="B85" s="397" t="s">
        <v>193</v>
      </c>
      <c r="C85" s="434"/>
      <c r="D85" s="461"/>
      <c r="E85" s="424"/>
      <c r="F85" s="434"/>
      <c r="G85" s="620"/>
      <c r="H85" s="619"/>
      <c r="I85" s="441"/>
      <c r="J85" s="441"/>
      <c r="K85" s="441"/>
      <c r="L85" s="443"/>
      <c r="M85" s="444"/>
      <c r="N85" s="441"/>
      <c r="O85" s="441"/>
      <c r="P85" s="441"/>
      <c r="Q85" s="181"/>
    </row>
    <row r="86" spans="1:17" ht="21" customHeight="1">
      <c r="A86" s="327">
        <v>55</v>
      </c>
      <c r="B86" s="390" t="s">
        <v>372</v>
      </c>
      <c r="C86" s="434">
        <v>4902555</v>
      </c>
      <c r="D86" s="461" t="s">
        <v>12</v>
      </c>
      <c r="E86" s="424" t="s">
        <v>354</v>
      </c>
      <c r="F86" s="434">
        <v>75</v>
      </c>
      <c r="G86" s="440">
        <v>394</v>
      </c>
      <c r="H86" s="441">
        <v>394</v>
      </c>
      <c r="I86" s="441">
        <f>G86-H86</f>
        <v>0</v>
      </c>
      <c r="J86" s="441">
        <f>$F86*I86</f>
        <v>0</v>
      </c>
      <c r="K86" s="442">
        <f>J86/1000000</f>
        <v>0</v>
      </c>
      <c r="L86" s="440">
        <v>952</v>
      </c>
      <c r="M86" s="441">
        <v>817</v>
      </c>
      <c r="N86" s="441">
        <f>L86-M86</f>
        <v>135</v>
      </c>
      <c r="O86" s="441">
        <f>$F86*N86</f>
        <v>10125</v>
      </c>
      <c r="P86" s="442">
        <f>O86/1000000</f>
        <v>0.010125</v>
      </c>
      <c r="Q86" s="553"/>
    </row>
    <row r="87" spans="1:17" ht="21" customHeight="1">
      <c r="A87" s="327">
        <v>56</v>
      </c>
      <c r="B87" s="390" t="s">
        <v>373</v>
      </c>
      <c r="C87" s="434">
        <v>4902587</v>
      </c>
      <c r="D87" s="461" t="s">
        <v>12</v>
      </c>
      <c r="E87" s="424" t="s">
        <v>354</v>
      </c>
      <c r="F87" s="434">
        <v>100</v>
      </c>
      <c r="G87" s="440">
        <v>9930</v>
      </c>
      <c r="H87" s="441">
        <v>9914</v>
      </c>
      <c r="I87" s="441">
        <f>G87-H87</f>
        <v>16</v>
      </c>
      <c r="J87" s="441">
        <f>$F87*I87</f>
        <v>1600</v>
      </c>
      <c r="K87" s="442">
        <f>J87/1000000</f>
        <v>0.0016</v>
      </c>
      <c r="L87" s="440">
        <v>25829</v>
      </c>
      <c r="M87" s="441">
        <v>24587</v>
      </c>
      <c r="N87" s="441">
        <f>L87-M87</f>
        <v>1242</v>
      </c>
      <c r="O87" s="441">
        <f>$F87*N87</f>
        <v>124200</v>
      </c>
      <c r="P87" s="442">
        <f>O87/1000000</f>
        <v>0.1242</v>
      </c>
      <c r="Q87" s="181"/>
    </row>
    <row r="88" spans="1:17" ht="21" customHeight="1" thickBot="1">
      <c r="A88" s="117"/>
      <c r="B88" s="317"/>
      <c r="C88" s="234"/>
      <c r="D88" s="315"/>
      <c r="E88" s="315"/>
      <c r="F88" s="403"/>
      <c r="G88" s="422"/>
      <c r="H88" s="419"/>
      <c r="I88" s="420"/>
      <c r="J88" s="420"/>
      <c r="K88" s="420"/>
      <c r="L88" s="423"/>
      <c r="M88" s="420"/>
      <c r="N88" s="420"/>
      <c r="O88" s="420"/>
      <c r="P88" s="420"/>
      <c r="Q88" s="182"/>
    </row>
    <row r="89" spans="3:16" ht="17.25" thickTop="1">
      <c r="C89" s="93"/>
      <c r="D89" s="93"/>
      <c r="E89" s="93"/>
      <c r="F89" s="404"/>
      <c r="L89" s="18"/>
      <c r="M89" s="18"/>
      <c r="N89" s="18"/>
      <c r="O89" s="18"/>
      <c r="P89" s="18"/>
    </row>
    <row r="90" spans="1:16" ht="28.5" customHeight="1">
      <c r="A90" s="228" t="s">
        <v>320</v>
      </c>
      <c r="C90" s="67"/>
      <c r="D90" s="93"/>
      <c r="E90" s="93"/>
      <c r="F90" s="404"/>
      <c r="K90" s="233">
        <f>SUM(K8:K88)</f>
        <v>-1.7089504659999997</v>
      </c>
      <c r="L90" s="94"/>
      <c r="M90" s="94"/>
      <c r="N90" s="94"/>
      <c r="O90" s="94"/>
      <c r="P90" s="233">
        <f>SUM(P8:P88)</f>
        <v>21.92802869</v>
      </c>
    </row>
    <row r="91" spans="3:16" ht="16.5">
      <c r="C91" s="93"/>
      <c r="D91" s="93"/>
      <c r="E91" s="93"/>
      <c r="F91" s="404"/>
      <c r="L91" s="18"/>
      <c r="M91" s="18"/>
      <c r="N91" s="18"/>
      <c r="O91" s="18"/>
      <c r="P91" s="18"/>
    </row>
    <row r="92" spans="1:17" ht="24" thickBot="1">
      <c r="A92" s="526" t="s">
        <v>199</v>
      </c>
      <c r="C92" s="93"/>
      <c r="D92" s="93"/>
      <c r="E92" s="93"/>
      <c r="F92" s="404"/>
      <c r="G92" s="19"/>
      <c r="H92" s="19"/>
      <c r="I92" s="56" t="s">
        <v>406</v>
      </c>
      <c r="J92" s="19"/>
      <c r="K92" s="19"/>
      <c r="L92" s="21"/>
      <c r="M92" s="21"/>
      <c r="N92" s="56" t="s">
        <v>407</v>
      </c>
      <c r="O92" s="21"/>
      <c r="P92" s="21"/>
      <c r="Q92" s="535" t="str">
        <f>NDPL!$Q$1</f>
        <v>JULY-2014</v>
      </c>
    </row>
    <row r="93" spans="1:17" ht="39.75" thickBot="1" thickTop="1">
      <c r="A93" s="41" t="s">
        <v>8</v>
      </c>
      <c r="B93" s="38" t="s">
        <v>9</v>
      </c>
      <c r="C93" s="39" t="s">
        <v>1</v>
      </c>
      <c r="D93" s="39" t="s">
        <v>2</v>
      </c>
      <c r="E93" s="39" t="s">
        <v>3</v>
      </c>
      <c r="F93" s="405" t="s">
        <v>10</v>
      </c>
      <c r="G93" s="41" t="str">
        <f>NDPL!G5</f>
        <v>FINAL READING 01/08/2014</v>
      </c>
      <c r="H93" s="39" t="str">
        <f>NDPL!H5</f>
        <v>INTIAL READING 01/07/2014</v>
      </c>
      <c r="I93" s="39" t="s">
        <v>4</v>
      </c>
      <c r="J93" s="39" t="s">
        <v>5</v>
      </c>
      <c r="K93" s="39" t="s">
        <v>6</v>
      </c>
      <c r="L93" s="41" t="str">
        <f>NDPL!G5</f>
        <v>FINAL READING 01/08/2014</v>
      </c>
      <c r="M93" s="39" t="str">
        <f>NDPL!H5</f>
        <v>INTIAL READING 01/07/2014</v>
      </c>
      <c r="N93" s="39" t="s">
        <v>4</v>
      </c>
      <c r="O93" s="39" t="s">
        <v>5</v>
      </c>
      <c r="P93" s="39" t="s">
        <v>6</v>
      </c>
      <c r="Q93" s="40" t="s">
        <v>317</v>
      </c>
    </row>
    <row r="94" spans="3:16" ht="18" thickBot="1" thickTop="1">
      <c r="C94" s="93"/>
      <c r="D94" s="93"/>
      <c r="E94" s="93"/>
      <c r="F94" s="404"/>
      <c r="L94" s="18"/>
      <c r="M94" s="18"/>
      <c r="N94" s="18"/>
      <c r="O94" s="18"/>
      <c r="P94" s="18"/>
    </row>
    <row r="95" spans="1:17" ht="18" customHeight="1" thickTop="1">
      <c r="A95" s="470"/>
      <c r="B95" s="471" t="s">
        <v>183</v>
      </c>
      <c r="C95" s="415"/>
      <c r="D95" s="113"/>
      <c r="E95" s="113"/>
      <c r="F95" s="406"/>
      <c r="G95" s="63"/>
      <c r="H95" s="25"/>
      <c r="I95" s="25"/>
      <c r="J95" s="25"/>
      <c r="K95" s="35"/>
      <c r="L95" s="103"/>
      <c r="M95" s="26"/>
      <c r="N95" s="26"/>
      <c r="O95" s="26"/>
      <c r="P95" s="27"/>
      <c r="Q95" s="180"/>
    </row>
    <row r="96" spans="1:17" ht="18">
      <c r="A96" s="414">
        <v>1</v>
      </c>
      <c r="B96" s="472" t="s">
        <v>184</v>
      </c>
      <c r="C96" s="434">
        <v>4865143</v>
      </c>
      <c r="D96" s="152" t="s">
        <v>12</v>
      </c>
      <c r="E96" s="116" t="s">
        <v>354</v>
      </c>
      <c r="F96" s="407">
        <v>-100</v>
      </c>
      <c r="G96" s="440">
        <v>42222</v>
      </c>
      <c r="H96" s="441">
        <v>41539</v>
      </c>
      <c r="I96" s="380">
        <f>G96-H96</f>
        <v>683</v>
      </c>
      <c r="J96" s="380">
        <f>$F96*I96</f>
        <v>-68300</v>
      </c>
      <c r="K96" s="380">
        <f aca="true" t="shared" si="8" ref="K96:K145">J96/1000000</f>
        <v>-0.0683</v>
      </c>
      <c r="L96" s="440">
        <v>908524</v>
      </c>
      <c r="M96" s="441">
        <v>905753</v>
      </c>
      <c r="N96" s="380">
        <f>L96-M96</f>
        <v>2771</v>
      </c>
      <c r="O96" s="380">
        <f>$F96*N96</f>
        <v>-277100</v>
      </c>
      <c r="P96" s="380">
        <f aca="true" t="shared" si="9" ref="P96:P145">O96/1000000</f>
        <v>-0.2771</v>
      </c>
      <c r="Q96" s="577"/>
    </row>
    <row r="97" spans="1:17" ht="18" customHeight="1">
      <c r="A97" s="414"/>
      <c r="B97" s="473" t="s">
        <v>43</v>
      </c>
      <c r="C97" s="434"/>
      <c r="D97" s="152"/>
      <c r="E97" s="152"/>
      <c r="F97" s="407"/>
      <c r="G97" s="614"/>
      <c r="H97" s="613"/>
      <c r="I97" s="380"/>
      <c r="J97" s="380"/>
      <c r="K97" s="380"/>
      <c r="L97" s="333"/>
      <c r="M97" s="380"/>
      <c r="N97" s="380"/>
      <c r="O97" s="380"/>
      <c r="P97" s="380"/>
      <c r="Q97" s="399"/>
    </row>
    <row r="98" spans="1:17" ht="18" customHeight="1">
      <c r="A98" s="414"/>
      <c r="B98" s="473" t="s">
        <v>121</v>
      </c>
      <c r="C98" s="434"/>
      <c r="D98" s="152"/>
      <c r="E98" s="152"/>
      <c r="F98" s="407"/>
      <c r="G98" s="614"/>
      <c r="H98" s="613"/>
      <c r="I98" s="380"/>
      <c r="J98" s="380"/>
      <c r="K98" s="380"/>
      <c r="L98" s="333"/>
      <c r="M98" s="380"/>
      <c r="N98" s="380"/>
      <c r="O98" s="380"/>
      <c r="P98" s="380"/>
      <c r="Q98" s="399"/>
    </row>
    <row r="99" spans="1:17" ht="18" customHeight="1">
      <c r="A99" s="414">
        <v>2</v>
      </c>
      <c r="B99" s="472" t="s">
        <v>122</v>
      </c>
      <c r="C99" s="434">
        <v>4865134</v>
      </c>
      <c r="D99" s="152" t="s">
        <v>12</v>
      </c>
      <c r="E99" s="116" t="s">
        <v>354</v>
      </c>
      <c r="F99" s="407">
        <v>-100</v>
      </c>
      <c r="G99" s="440">
        <v>105567</v>
      </c>
      <c r="H99" s="441">
        <v>106037</v>
      </c>
      <c r="I99" s="380">
        <f>G99-H99</f>
        <v>-470</v>
      </c>
      <c r="J99" s="380">
        <f aca="true" t="shared" si="10" ref="J99:J145">$F99*I99</f>
        <v>47000</v>
      </c>
      <c r="K99" s="380">
        <f t="shared" si="8"/>
        <v>0.047</v>
      </c>
      <c r="L99" s="440">
        <v>1602</v>
      </c>
      <c r="M99" s="441">
        <v>1610</v>
      </c>
      <c r="N99" s="380">
        <f>L99-M99</f>
        <v>-8</v>
      </c>
      <c r="O99" s="380">
        <f aca="true" t="shared" si="11" ref="O99:O145">$F99*N99</f>
        <v>800</v>
      </c>
      <c r="P99" s="380">
        <f t="shared" si="9"/>
        <v>0.0008</v>
      </c>
      <c r="Q99" s="399"/>
    </row>
    <row r="100" spans="1:17" ht="18" customHeight="1">
      <c r="A100" s="414">
        <v>3</v>
      </c>
      <c r="B100" s="412" t="s">
        <v>123</v>
      </c>
      <c r="C100" s="434">
        <v>4865135</v>
      </c>
      <c r="D100" s="104" t="s">
        <v>12</v>
      </c>
      <c r="E100" s="116" t="s">
        <v>354</v>
      </c>
      <c r="F100" s="407">
        <v>-100</v>
      </c>
      <c r="G100" s="440">
        <v>133281</v>
      </c>
      <c r="H100" s="441">
        <v>128685</v>
      </c>
      <c r="I100" s="380">
        <f>G100-H100</f>
        <v>4596</v>
      </c>
      <c r="J100" s="380">
        <f t="shared" si="10"/>
        <v>-459600</v>
      </c>
      <c r="K100" s="380">
        <f t="shared" si="8"/>
        <v>-0.4596</v>
      </c>
      <c r="L100" s="440">
        <v>4298</v>
      </c>
      <c r="M100" s="441">
        <v>4032</v>
      </c>
      <c r="N100" s="380">
        <f>L100-M100</f>
        <v>266</v>
      </c>
      <c r="O100" s="380">
        <f t="shared" si="11"/>
        <v>-26600</v>
      </c>
      <c r="P100" s="380">
        <f t="shared" si="9"/>
        <v>-0.0266</v>
      </c>
      <c r="Q100" s="399"/>
    </row>
    <row r="101" spans="1:17" ht="18" customHeight="1">
      <c r="A101" s="414">
        <v>4</v>
      </c>
      <c r="B101" s="472" t="s">
        <v>185</v>
      </c>
      <c r="C101" s="434">
        <v>4864804</v>
      </c>
      <c r="D101" s="152" t="s">
        <v>12</v>
      </c>
      <c r="E101" s="116" t="s">
        <v>354</v>
      </c>
      <c r="F101" s="407">
        <v>-100</v>
      </c>
      <c r="G101" s="440">
        <v>996357</v>
      </c>
      <c r="H101" s="441">
        <v>996449</v>
      </c>
      <c r="I101" s="380">
        <f>G101-H101</f>
        <v>-92</v>
      </c>
      <c r="J101" s="380">
        <f t="shared" si="10"/>
        <v>9200</v>
      </c>
      <c r="K101" s="380">
        <f t="shared" si="8"/>
        <v>0.0092</v>
      </c>
      <c r="L101" s="440">
        <v>999951</v>
      </c>
      <c r="M101" s="441">
        <v>999955</v>
      </c>
      <c r="N101" s="380">
        <f>L101-M101</f>
        <v>-4</v>
      </c>
      <c r="O101" s="380">
        <f t="shared" si="11"/>
        <v>400</v>
      </c>
      <c r="P101" s="380">
        <f t="shared" si="9"/>
        <v>0.0004</v>
      </c>
      <c r="Q101" s="399"/>
    </row>
    <row r="102" spans="1:17" ht="18" customHeight="1">
      <c r="A102" s="414">
        <v>5</v>
      </c>
      <c r="B102" s="472" t="s">
        <v>186</v>
      </c>
      <c r="C102" s="434">
        <v>4865163</v>
      </c>
      <c r="D102" s="152" t="s">
        <v>12</v>
      </c>
      <c r="E102" s="116" t="s">
        <v>354</v>
      </c>
      <c r="F102" s="407">
        <v>-100</v>
      </c>
      <c r="G102" s="440">
        <v>996615</v>
      </c>
      <c r="H102" s="441">
        <v>996649</v>
      </c>
      <c r="I102" s="380">
        <f>G102-H102</f>
        <v>-34</v>
      </c>
      <c r="J102" s="380">
        <f t="shared" si="10"/>
        <v>3400</v>
      </c>
      <c r="K102" s="380">
        <f t="shared" si="8"/>
        <v>0.0034</v>
      </c>
      <c r="L102" s="440">
        <v>999912</v>
      </c>
      <c r="M102" s="441">
        <v>999913</v>
      </c>
      <c r="N102" s="380">
        <f>L102-M102</f>
        <v>-1</v>
      </c>
      <c r="O102" s="380">
        <f t="shared" si="11"/>
        <v>100</v>
      </c>
      <c r="P102" s="380">
        <f t="shared" si="9"/>
        <v>0.0001</v>
      </c>
      <c r="Q102" s="399"/>
    </row>
    <row r="103" spans="1:17" ht="18" customHeight="1">
      <c r="A103" s="414"/>
      <c r="B103" s="474" t="s">
        <v>187</v>
      </c>
      <c r="C103" s="434"/>
      <c r="D103" s="104"/>
      <c r="E103" s="104"/>
      <c r="F103" s="407"/>
      <c r="G103" s="614"/>
      <c r="H103" s="613"/>
      <c r="I103" s="380"/>
      <c r="J103" s="380"/>
      <c r="K103" s="380"/>
      <c r="L103" s="333"/>
      <c r="M103" s="380"/>
      <c r="N103" s="380"/>
      <c r="O103" s="380"/>
      <c r="P103" s="380"/>
      <c r="Q103" s="399"/>
    </row>
    <row r="104" spans="1:17" ht="18" customHeight="1">
      <c r="A104" s="414"/>
      <c r="B104" s="474" t="s">
        <v>112</v>
      </c>
      <c r="C104" s="434"/>
      <c r="D104" s="104"/>
      <c r="E104" s="104"/>
      <c r="F104" s="407"/>
      <c r="G104" s="614"/>
      <c r="H104" s="613"/>
      <c r="I104" s="380"/>
      <c r="J104" s="380"/>
      <c r="K104" s="380"/>
      <c r="L104" s="333"/>
      <c r="M104" s="380"/>
      <c r="N104" s="380"/>
      <c r="O104" s="380"/>
      <c r="P104" s="380"/>
      <c r="Q104" s="399"/>
    </row>
    <row r="105" spans="1:17" s="90" customFormat="1" ht="18">
      <c r="A105" s="684">
        <v>6</v>
      </c>
      <c r="B105" s="685" t="s">
        <v>409</v>
      </c>
      <c r="C105" s="686">
        <v>4864845</v>
      </c>
      <c r="D105" s="194" t="s">
        <v>12</v>
      </c>
      <c r="E105" s="195" t="s">
        <v>354</v>
      </c>
      <c r="F105" s="687">
        <v>-1000</v>
      </c>
      <c r="G105" s="701">
        <v>1836</v>
      </c>
      <c r="H105" s="702">
        <v>1783</v>
      </c>
      <c r="I105" s="726">
        <f>G105-H105</f>
        <v>53</v>
      </c>
      <c r="J105" s="726">
        <f t="shared" si="10"/>
        <v>-53000</v>
      </c>
      <c r="K105" s="726">
        <f t="shared" si="8"/>
        <v>-0.053</v>
      </c>
      <c r="L105" s="701">
        <v>73682</v>
      </c>
      <c r="M105" s="702">
        <v>73608</v>
      </c>
      <c r="N105" s="726">
        <f>L105-M105</f>
        <v>74</v>
      </c>
      <c r="O105" s="726">
        <f t="shared" si="11"/>
        <v>-74000</v>
      </c>
      <c r="P105" s="726">
        <f t="shared" si="9"/>
        <v>-0.074</v>
      </c>
      <c r="Q105" s="727"/>
    </row>
    <row r="106" spans="1:17" ht="18">
      <c r="A106" s="414">
        <v>7</v>
      </c>
      <c r="B106" s="472" t="s">
        <v>188</v>
      </c>
      <c r="C106" s="434">
        <v>4864862</v>
      </c>
      <c r="D106" s="152" t="s">
        <v>12</v>
      </c>
      <c r="E106" s="116" t="s">
        <v>354</v>
      </c>
      <c r="F106" s="407">
        <v>-1000</v>
      </c>
      <c r="G106" s="443">
        <v>10798</v>
      </c>
      <c r="H106" s="444">
        <v>9977</v>
      </c>
      <c r="I106" s="356">
        <f>G106-H106</f>
        <v>821</v>
      </c>
      <c r="J106" s="356">
        <f t="shared" si="10"/>
        <v>-821000</v>
      </c>
      <c r="K106" s="356">
        <f t="shared" si="8"/>
        <v>-0.821</v>
      </c>
      <c r="L106" s="443">
        <v>160</v>
      </c>
      <c r="M106" s="444">
        <v>153</v>
      </c>
      <c r="N106" s="356">
        <f>L106-M106</f>
        <v>7</v>
      </c>
      <c r="O106" s="356">
        <f t="shared" si="11"/>
        <v>-7000</v>
      </c>
      <c r="P106" s="356">
        <f t="shared" si="9"/>
        <v>-0.007</v>
      </c>
      <c r="Q106" s="735"/>
    </row>
    <row r="107" spans="1:17" ht="18" customHeight="1">
      <c r="A107" s="414">
        <v>8</v>
      </c>
      <c r="B107" s="472" t="s">
        <v>189</v>
      </c>
      <c r="C107" s="434">
        <v>4865142</v>
      </c>
      <c r="D107" s="152" t="s">
        <v>12</v>
      </c>
      <c r="E107" s="116" t="s">
        <v>354</v>
      </c>
      <c r="F107" s="407">
        <v>-500</v>
      </c>
      <c r="G107" s="440">
        <v>902005</v>
      </c>
      <c r="H107" s="441">
        <v>902005</v>
      </c>
      <c r="I107" s="380">
        <f>G107-H107</f>
        <v>0</v>
      </c>
      <c r="J107" s="380">
        <f t="shared" si="10"/>
        <v>0</v>
      </c>
      <c r="K107" s="380">
        <f t="shared" si="8"/>
        <v>0</v>
      </c>
      <c r="L107" s="440">
        <v>54637</v>
      </c>
      <c r="M107" s="441">
        <v>54637</v>
      </c>
      <c r="N107" s="380">
        <f>L107-M107</f>
        <v>0</v>
      </c>
      <c r="O107" s="380">
        <f t="shared" si="11"/>
        <v>0</v>
      </c>
      <c r="P107" s="380">
        <f t="shared" si="9"/>
        <v>0</v>
      </c>
      <c r="Q107" s="399"/>
    </row>
    <row r="108" spans="1:17" s="730" customFormat="1" ht="18" customHeight="1">
      <c r="A108" s="414">
        <v>9</v>
      </c>
      <c r="B108" s="809" t="s">
        <v>418</v>
      </c>
      <c r="C108" s="770">
        <v>5128435</v>
      </c>
      <c r="D108" s="792" t="s">
        <v>12</v>
      </c>
      <c r="E108" s="793" t="s">
        <v>354</v>
      </c>
      <c r="F108" s="795">
        <v>-400</v>
      </c>
      <c r="G108" s="443">
        <v>15366</v>
      </c>
      <c r="H108" s="350">
        <v>15452</v>
      </c>
      <c r="I108" s="810">
        <f>G108-H108</f>
        <v>-86</v>
      </c>
      <c r="J108" s="810">
        <f>$F108*I108</f>
        <v>34400</v>
      </c>
      <c r="K108" s="810">
        <f>J108/1000000</f>
        <v>0.0344</v>
      </c>
      <c r="L108" s="443">
        <v>3270</v>
      </c>
      <c r="M108" s="350">
        <v>3421</v>
      </c>
      <c r="N108" s="810">
        <f>L108-M108</f>
        <v>-151</v>
      </c>
      <c r="O108" s="810">
        <f>$F108*N108</f>
        <v>60400</v>
      </c>
      <c r="P108" s="810">
        <f>O108/1000000</f>
        <v>0.0604</v>
      </c>
      <c r="Q108" s="734"/>
    </row>
    <row r="109" spans="1:17" ht="18" customHeight="1">
      <c r="A109" s="414"/>
      <c r="B109" s="473" t="s">
        <v>112</v>
      </c>
      <c r="C109" s="434"/>
      <c r="D109" s="152"/>
      <c r="E109" s="152"/>
      <c r="F109" s="407"/>
      <c r="G109" s="614"/>
      <c r="H109" s="613"/>
      <c r="I109" s="380"/>
      <c r="J109" s="380"/>
      <c r="K109" s="380"/>
      <c r="L109" s="333"/>
      <c r="M109" s="380"/>
      <c r="N109" s="380"/>
      <c r="O109" s="380"/>
      <c r="P109" s="380"/>
      <c r="Q109" s="399"/>
    </row>
    <row r="110" spans="1:17" ht="18" customHeight="1">
      <c r="A110" s="414">
        <v>10</v>
      </c>
      <c r="B110" s="472" t="s">
        <v>190</v>
      </c>
      <c r="C110" s="434">
        <v>4865093</v>
      </c>
      <c r="D110" s="152" t="s">
        <v>12</v>
      </c>
      <c r="E110" s="116" t="s">
        <v>354</v>
      </c>
      <c r="F110" s="407">
        <v>-100</v>
      </c>
      <c r="G110" s="440">
        <v>65070</v>
      </c>
      <c r="H110" s="441">
        <v>64966</v>
      </c>
      <c r="I110" s="380">
        <f>G110-H110</f>
        <v>104</v>
      </c>
      <c r="J110" s="380">
        <f t="shared" si="10"/>
        <v>-10400</v>
      </c>
      <c r="K110" s="380">
        <f t="shared" si="8"/>
        <v>-0.0104</v>
      </c>
      <c r="L110" s="440">
        <v>62771</v>
      </c>
      <c r="M110" s="441">
        <v>61643</v>
      </c>
      <c r="N110" s="380">
        <f>L110-M110</f>
        <v>1128</v>
      </c>
      <c r="O110" s="380">
        <f t="shared" si="11"/>
        <v>-112800</v>
      </c>
      <c r="P110" s="380">
        <f t="shared" si="9"/>
        <v>-0.1128</v>
      </c>
      <c r="Q110" s="399"/>
    </row>
    <row r="111" spans="1:17" ht="18" customHeight="1">
      <c r="A111" s="414">
        <v>11</v>
      </c>
      <c r="B111" s="472" t="s">
        <v>191</v>
      </c>
      <c r="C111" s="434">
        <v>4865094</v>
      </c>
      <c r="D111" s="152" t="s">
        <v>12</v>
      </c>
      <c r="E111" s="116" t="s">
        <v>354</v>
      </c>
      <c r="F111" s="407">
        <v>-100</v>
      </c>
      <c r="G111" s="440">
        <v>63734</v>
      </c>
      <c r="H111" s="441">
        <v>63704</v>
      </c>
      <c r="I111" s="380">
        <f>G111-H111</f>
        <v>30</v>
      </c>
      <c r="J111" s="380">
        <f t="shared" si="10"/>
        <v>-3000</v>
      </c>
      <c r="K111" s="380">
        <f t="shared" si="8"/>
        <v>-0.003</v>
      </c>
      <c r="L111" s="440">
        <v>60569</v>
      </c>
      <c r="M111" s="441">
        <v>58773</v>
      </c>
      <c r="N111" s="380">
        <f>L111-M111</f>
        <v>1796</v>
      </c>
      <c r="O111" s="380">
        <f t="shared" si="11"/>
        <v>-179600</v>
      </c>
      <c r="P111" s="380">
        <f t="shared" si="9"/>
        <v>-0.1796</v>
      </c>
      <c r="Q111" s="399"/>
    </row>
    <row r="112" spans="1:17" ht="18">
      <c r="A112" s="684">
        <v>12</v>
      </c>
      <c r="B112" s="685" t="s">
        <v>192</v>
      </c>
      <c r="C112" s="686">
        <v>4865144</v>
      </c>
      <c r="D112" s="194" t="s">
        <v>12</v>
      </c>
      <c r="E112" s="195" t="s">
        <v>354</v>
      </c>
      <c r="F112" s="687">
        <v>-200</v>
      </c>
      <c r="G112" s="688">
        <v>85451</v>
      </c>
      <c r="H112" s="689">
        <v>85395</v>
      </c>
      <c r="I112" s="371">
        <f>G112-H112</f>
        <v>56</v>
      </c>
      <c r="J112" s="371">
        <f t="shared" si="10"/>
        <v>-11200</v>
      </c>
      <c r="K112" s="371">
        <f t="shared" si="8"/>
        <v>-0.0112</v>
      </c>
      <c r="L112" s="688">
        <v>115853</v>
      </c>
      <c r="M112" s="689">
        <v>114129</v>
      </c>
      <c r="N112" s="371">
        <f>L112-M112</f>
        <v>1724</v>
      </c>
      <c r="O112" s="371">
        <f t="shared" si="11"/>
        <v>-344800</v>
      </c>
      <c r="P112" s="371">
        <f t="shared" si="9"/>
        <v>-0.3448</v>
      </c>
      <c r="Q112" s="683"/>
    </row>
    <row r="113" spans="1:17" ht="18" customHeight="1">
      <c r="A113" s="414"/>
      <c r="B113" s="474" t="s">
        <v>187</v>
      </c>
      <c r="C113" s="434"/>
      <c r="D113" s="104"/>
      <c r="E113" s="104"/>
      <c r="F113" s="400"/>
      <c r="G113" s="614"/>
      <c r="H113" s="613"/>
      <c r="I113" s="380"/>
      <c r="J113" s="380"/>
      <c r="K113" s="380"/>
      <c r="L113" s="333"/>
      <c r="M113" s="380"/>
      <c r="N113" s="380"/>
      <c r="O113" s="380"/>
      <c r="P113" s="380"/>
      <c r="Q113" s="399"/>
    </row>
    <row r="114" spans="1:17" ht="18" customHeight="1">
      <c r="A114" s="414"/>
      <c r="B114" s="473" t="s">
        <v>193</v>
      </c>
      <c r="C114" s="434"/>
      <c r="D114" s="152"/>
      <c r="E114" s="152"/>
      <c r="F114" s="400"/>
      <c r="G114" s="614"/>
      <c r="H114" s="613"/>
      <c r="I114" s="380"/>
      <c r="J114" s="380"/>
      <c r="K114" s="380"/>
      <c r="L114" s="333"/>
      <c r="M114" s="380"/>
      <c r="N114" s="380"/>
      <c r="O114" s="380"/>
      <c r="P114" s="380"/>
      <c r="Q114" s="399"/>
    </row>
    <row r="115" spans="1:17" ht="18" customHeight="1">
      <c r="A115" s="414">
        <v>13</v>
      </c>
      <c r="B115" s="472" t="s">
        <v>408</v>
      </c>
      <c r="C115" s="434">
        <v>4864892</v>
      </c>
      <c r="D115" s="152" t="s">
        <v>12</v>
      </c>
      <c r="E115" s="116" t="s">
        <v>354</v>
      </c>
      <c r="F115" s="407">
        <v>500</v>
      </c>
      <c r="G115" s="443">
        <v>187</v>
      </c>
      <c r="H115" s="444">
        <v>187</v>
      </c>
      <c r="I115" s="356">
        <f>G115-H115</f>
        <v>0</v>
      </c>
      <c r="J115" s="356">
        <f t="shared" si="10"/>
        <v>0</v>
      </c>
      <c r="K115" s="356">
        <f t="shared" si="8"/>
        <v>0</v>
      </c>
      <c r="L115" s="443">
        <v>17206</v>
      </c>
      <c r="M115" s="444">
        <v>17414</v>
      </c>
      <c r="N115" s="356">
        <f>L115-M115</f>
        <v>-208</v>
      </c>
      <c r="O115" s="356">
        <f t="shared" si="11"/>
        <v>-104000</v>
      </c>
      <c r="P115" s="356">
        <f t="shared" si="9"/>
        <v>-0.104</v>
      </c>
      <c r="Q115" s="692"/>
    </row>
    <row r="116" spans="1:17" ht="18" customHeight="1">
      <c r="A116" s="414">
        <v>14</v>
      </c>
      <c r="B116" s="472" t="s">
        <v>411</v>
      </c>
      <c r="C116" s="434">
        <v>4864826</v>
      </c>
      <c r="D116" s="152" t="s">
        <v>12</v>
      </c>
      <c r="E116" s="116" t="s">
        <v>354</v>
      </c>
      <c r="F116" s="407">
        <v>83.33333333333334</v>
      </c>
      <c r="G116" s="443">
        <v>3106</v>
      </c>
      <c r="H116" s="444">
        <v>3106</v>
      </c>
      <c r="I116" s="356">
        <f>G116-H116</f>
        <v>0</v>
      </c>
      <c r="J116" s="356">
        <f t="shared" si="10"/>
        <v>0</v>
      </c>
      <c r="K116" s="356">
        <f t="shared" si="8"/>
        <v>0</v>
      </c>
      <c r="L116" s="443">
        <v>978967</v>
      </c>
      <c r="M116" s="444">
        <v>979057</v>
      </c>
      <c r="N116" s="356">
        <f>L116-M116</f>
        <v>-90</v>
      </c>
      <c r="O116" s="356">
        <f t="shared" si="11"/>
        <v>-7500.000000000001</v>
      </c>
      <c r="P116" s="356">
        <f t="shared" si="9"/>
        <v>-0.007500000000000001</v>
      </c>
      <c r="Q116" s="733"/>
    </row>
    <row r="117" spans="1:17" ht="18" customHeight="1">
      <c r="A117" s="414">
        <v>15</v>
      </c>
      <c r="B117" s="472" t="s">
        <v>121</v>
      </c>
      <c r="C117" s="434">
        <v>4864791</v>
      </c>
      <c r="D117" s="152" t="s">
        <v>12</v>
      </c>
      <c r="E117" s="116" t="s">
        <v>354</v>
      </c>
      <c r="F117" s="407">
        <v>166.66666666666669</v>
      </c>
      <c r="G117" s="443">
        <v>988458</v>
      </c>
      <c r="H117" s="444">
        <v>988765</v>
      </c>
      <c r="I117" s="356">
        <f>G117-H117</f>
        <v>-307</v>
      </c>
      <c r="J117" s="356">
        <f t="shared" si="10"/>
        <v>-51166.66666666667</v>
      </c>
      <c r="K117" s="356">
        <f t="shared" si="8"/>
        <v>-0.05116666666666667</v>
      </c>
      <c r="L117" s="443">
        <v>993182</v>
      </c>
      <c r="M117" s="444">
        <v>993289</v>
      </c>
      <c r="N117" s="356">
        <f>L117-M117</f>
        <v>-107</v>
      </c>
      <c r="O117" s="356">
        <f t="shared" si="11"/>
        <v>-17833.333333333336</v>
      </c>
      <c r="P117" s="356">
        <f t="shared" si="9"/>
        <v>-0.017833333333333336</v>
      </c>
      <c r="Q117" s="733"/>
    </row>
    <row r="118" spans="1:17" ht="18" customHeight="1">
      <c r="A118" s="414"/>
      <c r="B118" s="412"/>
      <c r="C118" s="434"/>
      <c r="D118" s="104"/>
      <c r="E118" s="116"/>
      <c r="F118" s="407"/>
      <c r="G118" s="440"/>
      <c r="H118" s="441"/>
      <c r="I118" s="356"/>
      <c r="J118" s="356"/>
      <c r="K118" s="356"/>
      <c r="L118" s="440"/>
      <c r="M118" s="441"/>
      <c r="N118" s="380"/>
      <c r="O118" s="380"/>
      <c r="P118" s="380"/>
      <c r="Q118" s="399"/>
    </row>
    <row r="119" spans="1:17" ht="18" customHeight="1">
      <c r="A119" s="414"/>
      <c r="B119" s="473" t="s">
        <v>194</v>
      </c>
      <c r="C119" s="434"/>
      <c r="D119" s="152"/>
      <c r="E119" s="152"/>
      <c r="F119" s="407"/>
      <c r="G119" s="440"/>
      <c r="H119" s="441"/>
      <c r="I119" s="380"/>
      <c r="J119" s="380"/>
      <c r="K119" s="380"/>
      <c r="L119" s="333"/>
      <c r="M119" s="380"/>
      <c r="N119" s="380"/>
      <c r="O119" s="380"/>
      <c r="P119" s="380"/>
      <c r="Q119" s="399"/>
    </row>
    <row r="120" spans="1:17" ht="18" customHeight="1">
      <c r="A120" s="414">
        <v>16</v>
      </c>
      <c r="B120" s="412" t="s">
        <v>195</v>
      </c>
      <c r="C120" s="434">
        <v>4865133</v>
      </c>
      <c r="D120" s="104" t="s">
        <v>12</v>
      </c>
      <c r="E120" s="116" t="s">
        <v>354</v>
      </c>
      <c r="F120" s="407">
        <v>-100</v>
      </c>
      <c r="G120" s="440">
        <v>303587</v>
      </c>
      <c r="H120" s="441">
        <v>303094</v>
      </c>
      <c r="I120" s="380">
        <f>G120-H120</f>
        <v>493</v>
      </c>
      <c r="J120" s="380">
        <f t="shared" si="10"/>
        <v>-49300</v>
      </c>
      <c r="K120" s="380">
        <f t="shared" si="8"/>
        <v>-0.0493</v>
      </c>
      <c r="L120" s="440">
        <v>47699</v>
      </c>
      <c r="M120" s="441">
        <v>47236</v>
      </c>
      <c r="N120" s="380">
        <f>L120-M120</f>
        <v>463</v>
      </c>
      <c r="O120" s="380">
        <f t="shared" si="11"/>
        <v>-46300</v>
      </c>
      <c r="P120" s="380">
        <f t="shared" si="9"/>
        <v>-0.0463</v>
      </c>
      <c r="Q120" s="399"/>
    </row>
    <row r="121" spans="1:17" ht="18" customHeight="1">
      <c r="A121" s="414"/>
      <c r="B121" s="474" t="s">
        <v>196</v>
      </c>
      <c r="C121" s="434"/>
      <c r="D121" s="104"/>
      <c r="E121" s="152"/>
      <c r="F121" s="407"/>
      <c r="G121" s="614"/>
      <c r="H121" s="613"/>
      <c r="I121" s="380"/>
      <c r="J121" s="380"/>
      <c r="K121" s="380"/>
      <c r="L121" s="333"/>
      <c r="M121" s="380"/>
      <c r="N121" s="380"/>
      <c r="O121" s="380"/>
      <c r="P121" s="380"/>
      <c r="Q121" s="399"/>
    </row>
    <row r="122" spans="1:17" ht="18" customHeight="1">
      <c r="A122" s="414">
        <v>17</v>
      </c>
      <c r="B122" s="412" t="s">
        <v>183</v>
      </c>
      <c r="C122" s="434">
        <v>4865076</v>
      </c>
      <c r="D122" s="104" t="s">
        <v>12</v>
      </c>
      <c r="E122" s="116" t="s">
        <v>354</v>
      </c>
      <c r="F122" s="407">
        <v>-100</v>
      </c>
      <c r="G122" s="440">
        <v>3892</v>
      </c>
      <c r="H122" s="441">
        <v>3891</v>
      </c>
      <c r="I122" s="380">
        <f>G122-H122</f>
        <v>1</v>
      </c>
      <c r="J122" s="380">
        <f t="shared" si="10"/>
        <v>-100</v>
      </c>
      <c r="K122" s="380">
        <f t="shared" si="8"/>
        <v>-0.0001</v>
      </c>
      <c r="L122" s="440">
        <v>19390</v>
      </c>
      <c r="M122" s="441">
        <v>18730</v>
      </c>
      <c r="N122" s="380">
        <f>L122-M122</f>
        <v>660</v>
      </c>
      <c r="O122" s="380">
        <f t="shared" si="11"/>
        <v>-66000</v>
      </c>
      <c r="P122" s="380">
        <f t="shared" si="9"/>
        <v>-0.066</v>
      </c>
      <c r="Q122" s="553"/>
    </row>
    <row r="123" spans="1:17" ht="18" customHeight="1">
      <c r="A123" s="414">
        <v>18</v>
      </c>
      <c r="B123" s="472" t="s">
        <v>197</v>
      </c>
      <c r="C123" s="434">
        <v>4865077</v>
      </c>
      <c r="D123" s="152" t="s">
        <v>12</v>
      </c>
      <c r="E123" s="116" t="s">
        <v>354</v>
      </c>
      <c r="F123" s="407">
        <v>-100</v>
      </c>
      <c r="G123" s="614"/>
      <c r="H123" s="619"/>
      <c r="I123" s="380">
        <f>G123-H123</f>
        <v>0</v>
      </c>
      <c r="J123" s="380">
        <f t="shared" si="10"/>
        <v>0</v>
      </c>
      <c r="K123" s="380">
        <f t="shared" si="8"/>
        <v>0</v>
      </c>
      <c r="L123" s="327"/>
      <c r="M123" s="356"/>
      <c r="N123" s="380">
        <f>L123-M123</f>
        <v>0</v>
      </c>
      <c r="O123" s="380">
        <f t="shared" si="11"/>
        <v>0</v>
      </c>
      <c r="P123" s="380">
        <f t="shared" si="9"/>
        <v>0</v>
      </c>
      <c r="Q123" s="399"/>
    </row>
    <row r="124" spans="1:17" ht="18" customHeight="1">
      <c r="A124" s="438"/>
      <c r="B124" s="473" t="s">
        <v>51</v>
      </c>
      <c r="C124" s="404"/>
      <c r="D124" s="93"/>
      <c r="E124" s="93"/>
      <c r="F124" s="407"/>
      <c r="G124" s="614"/>
      <c r="H124" s="613"/>
      <c r="I124" s="380"/>
      <c r="J124" s="380"/>
      <c r="K124" s="380"/>
      <c r="L124" s="333"/>
      <c r="M124" s="380"/>
      <c r="N124" s="380"/>
      <c r="O124" s="380"/>
      <c r="P124" s="380"/>
      <c r="Q124" s="399"/>
    </row>
    <row r="125" spans="1:17" s="730" customFormat="1" ht="18" customHeight="1">
      <c r="A125" s="414">
        <v>19</v>
      </c>
      <c r="B125" s="820" t="s">
        <v>202</v>
      </c>
      <c r="C125" s="434">
        <v>4864824</v>
      </c>
      <c r="D125" s="116" t="s">
        <v>12</v>
      </c>
      <c r="E125" s="116" t="s">
        <v>354</v>
      </c>
      <c r="F125" s="407">
        <v>-100</v>
      </c>
      <c r="G125" s="443">
        <v>2173</v>
      </c>
      <c r="H125" s="444">
        <v>2172</v>
      </c>
      <c r="I125" s="356">
        <f>G125-H125</f>
        <v>1</v>
      </c>
      <c r="J125" s="356">
        <f t="shared" si="10"/>
        <v>-100</v>
      </c>
      <c r="K125" s="356">
        <f t="shared" si="8"/>
        <v>-0.0001</v>
      </c>
      <c r="L125" s="443">
        <v>78022</v>
      </c>
      <c r="M125" s="444">
        <v>78553</v>
      </c>
      <c r="N125" s="356">
        <f>L125-M125</f>
        <v>-531</v>
      </c>
      <c r="O125" s="356">
        <f t="shared" si="11"/>
        <v>53100</v>
      </c>
      <c r="P125" s="356">
        <f t="shared" si="9"/>
        <v>0.0531</v>
      </c>
      <c r="Q125" s="796" t="s">
        <v>422</v>
      </c>
    </row>
    <row r="126" spans="1:17" s="730" customFormat="1" ht="18" customHeight="1">
      <c r="A126" s="414"/>
      <c r="B126" s="820"/>
      <c r="C126" s="434"/>
      <c r="D126" s="116"/>
      <c r="E126" s="116"/>
      <c r="F126" s="407"/>
      <c r="G126" s="443"/>
      <c r="H126" s="444"/>
      <c r="I126" s="356"/>
      <c r="J126" s="356"/>
      <c r="K126" s="356">
        <v>-0.0242</v>
      </c>
      <c r="L126" s="443"/>
      <c r="M126" s="444"/>
      <c r="N126" s="356"/>
      <c r="O126" s="356"/>
      <c r="P126" s="356">
        <v>0.0242</v>
      </c>
      <c r="Q126" s="796" t="s">
        <v>425</v>
      </c>
    </row>
    <row r="127" spans="1:17" ht="18" customHeight="1">
      <c r="A127" s="414"/>
      <c r="B127" s="474" t="s">
        <v>52</v>
      </c>
      <c r="C127" s="407"/>
      <c r="D127" s="104"/>
      <c r="E127" s="104"/>
      <c r="F127" s="407"/>
      <c r="G127" s="614"/>
      <c r="H127" s="613"/>
      <c r="I127" s="380"/>
      <c r="J127" s="380"/>
      <c r="K127" s="380"/>
      <c r="L127" s="333"/>
      <c r="M127" s="380"/>
      <c r="N127" s="380"/>
      <c r="O127" s="380"/>
      <c r="P127" s="380"/>
      <c r="Q127" s="399"/>
    </row>
    <row r="128" spans="1:17" ht="18" customHeight="1">
      <c r="A128" s="414"/>
      <c r="B128" s="474" t="s">
        <v>53</v>
      </c>
      <c r="C128" s="407"/>
      <c r="D128" s="104"/>
      <c r="E128" s="104"/>
      <c r="F128" s="407"/>
      <c r="G128" s="614"/>
      <c r="H128" s="613"/>
      <c r="I128" s="380"/>
      <c r="J128" s="380"/>
      <c r="K128" s="380"/>
      <c r="L128" s="333"/>
      <c r="M128" s="380"/>
      <c r="N128" s="380"/>
      <c r="O128" s="380"/>
      <c r="P128" s="380"/>
      <c r="Q128" s="399"/>
    </row>
    <row r="129" spans="1:17" ht="18" customHeight="1">
      <c r="A129" s="414"/>
      <c r="B129" s="474" t="s">
        <v>54</v>
      </c>
      <c r="C129" s="407"/>
      <c r="D129" s="104"/>
      <c r="E129" s="104"/>
      <c r="F129" s="407"/>
      <c r="G129" s="614"/>
      <c r="H129" s="613"/>
      <c r="I129" s="380"/>
      <c r="J129" s="380"/>
      <c r="K129" s="380"/>
      <c r="L129" s="333"/>
      <c r="M129" s="380"/>
      <c r="N129" s="380"/>
      <c r="O129" s="380"/>
      <c r="P129" s="380"/>
      <c r="Q129" s="399"/>
    </row>
    <row r="130" spans="1:17" ht="17.25" customHeight="1">
      <c r="A130" s="414">
        <v>20</v>
      </c>
      <c r="B130" s="472" t="s">
        <v>55</v>
      </c>
      <c r="C130" s="434">
        <v>4865090</v>
      </c>
      <c r="D130" s="152" t="s">
        <v>12</v>
      </c>
      <c r="E130" s="116" t="s">
        <v>354</v>
      </c>
      <c r="F130" s="407">
        <v>-100</v>
      </c>
      <c r="G130" s="440">
        <v>9412</v>
      </c>
      <c r="H130" s="441">
        <v>9424</v>
      </c>
      <c r="I130" s="380">
        <f>G130-H130</f>
        <v>-12</v>
      </c>
      <c r="J130" s="380">
        <f t="shared" si="10"/>
        <v>1200</v>
      </c>
      <c r="K130" s="380">
        <f t="shared" si="8"/>
        <v>0.0012</v>
      </c>
      <c r="L130" s="440">
        <v>28965</v>
      </c>
      <c r="M130" s="441">
        <v>29048</v>
      </c>
      <c r="N130" s="380">
        <f>L130-M130</f>
        <v>-83</v>
      </c>
      <c r="O130" s="380">
        <f t="shared" si="11"/>
        <v>8300</v>
      </c>
      <c r="P130" s="380">
        <f t="shared" si="9"/>
        <v>0.0083</v>
      </c>
      <c r="Q130" s="539"/>
    </row>
    <row r="131" spans="1:17" ht="18" customHeight="1">
      <c r="A131" s="414">
        <v>21</v>
      </c>
      <c r="B131" s="472" t="s">
        <v>56</v>
      </c>
      <c r="C131" s="434">
        <v>4902519</v>
      </c>
      <c r="D131" s="152" t="s">
        <v>12</v>
      </c>
      <c r="E131" s="116" t="s">
        <v>354</v>
      </c>
      <c r="F131" s="407">
        <v>-100</v>
      </c>
      <c r="G131" s="440">
        <v>10928</v>
      </c>
      <c r="H131" s="441">
        <v>10882</v>
      </c>
      <c r="I131" s="380">
        <f>G131-H131</f>
        <v>46</v>
      </c>
      <c r="J131" s="380">
        <f t="shared" si="10"/>
        <v>-4600</v>
      </c>
      <c r="K131" s="380">
        <f t="shared" si="8"/>
        <v>-0.0046</v>
      </c>
      <c r="L131" s="440">
        <v>55609</v>
      </c>
      <c r="M131" s="441">
        <v>54688</v>
      </c>
      <c r="N131" s="380">
        <f>L131-M131</f>
        <v>921</v>
      </c>
      <c r="O131" s="380">
        <f t="shared" si="11"/>
        <v>-92100</v>
      </c>
      <c r="P131" s="380">
        <f t="shared" si="9"/>
        <v>-0.0921</v>
      </c>
      <c r="Q131" s="399"/>
    </row>
    <row r="132" spans="1:17" ht="18" customHeight="1">
      <c r="A132" s="414">
        <v>22</v>
      </c>
      <c r="B132" s="472" t="s">
        <v>57</v>
      </c>
      <c r="C132" s="434">
        <v>4902520</v>
      </c>
      <c r="D132" s="152" t="s">
        <v>12</v>
      </c>
      <c r="E132" s="116" t="s">
        <v>354</v>
      </c>
      <c r="F132" s="407">
        <v>-100</v>
      </c>
      <c r="G132" s="440">
        <v>17141</v>
      </c>
      <c r="H132" s="441">
        <v>16995</v>
      </c>
      <c r="I132" s="380">
        <f>G132-H132</f>
        <v>146</v>
      </c>
      <c r="J132" s="380">
        <f t="shared" si="10"/>
        <v>-14600</v>
      </c>
      <c r="K132" s="380">
        <f t="shared" si="8"/>
        <v>-0.0146</v>
      </c>
      <c r="L132" s="440">
        <v>58119</v>
      </c>
      <c r="M132" s="441">
        <v>57494</v>
      </c>
      <c r="N132" s="380">
        <f>L132-M132</f>
        <v>625</v>
      </c>
      <c r="O132" s="380">
        <f t="shared" si="11"/>
        <v>-62500</v>
      </c>
      <c r="P132" s="380">
        <f t="shared" si="9"/>
        <v>-0.0625</v>
      </c>
      <c r="Q132" s="399"/>
    </row>
    <row r="133" spans="1:17" ht="18" customHeight="1">
      <c r="A133" s="414"/>
      <c r="B133" s="472"/>
      <c r="C133" s="434"/>
      <c r="D133" s="152"/>
      <c r="E133" s="152"/>
      <c r="F133" s="407"/>
      <c r="G133" s="614"/>
      <c r="H133" s="613"/>
      <c r="I133" s="380"/>
      <c r="J133" s="380"/>
      <c r="K133" s="380"/>
      <c r="L133" s="333"/>
      <c r="M133" s="380"/>
      <c r="N133" s="380"/>
      <c r="O133" s="380"/>
      <c r="P133" s="380"/>
      <c r="Q133" s="399"/>
    </row>
    <row r="134" spans="1:17" ht="18" customHeight="1">
      <c r="A134" s="414"/>
      <c r="B134" s="473" t="s">
        <v>58</v>
      </c>
      <c r="C134" s="434"/>
      <c r="D134" s="152"/>
      <c r="E134" s="152"/>
      <c r="F134" s="407"/>
      <c r="G134" s="614"/>
      <c r="H134" s="613"/>
      <c r="I134" s="380"/>
      <c r="J134" s="380"/>
      <c r="K134" s="380"/>
      <c r="L134" s="333"/>
      <c r="M134" s="380"/>
      <c r="N134" s="380"/>
      <c r="O134" s="380"/>
      <c r="P134" s="380"/>
      <c r="Q134" s="399"/>
    </row>
    <row r="135" spans="1:17" s="730" customFormat="1" ht="18" customHeight="1">
      <c r="A135" s="414">
        <v>23</v>
      </c>
      <c r="B135" s="472" t="s">
        <v>59</v>
      </c>
      <c r="C135" s="434">
        <v>4902521</v>
      </c>
      <c r="D135" s="152" t="s">
        <v>12</v>
      </c>
      <c r="E135" s="116" t="s">
        <v>354</v>
      </c>
      <c r="F135" s="407">
        <v>-100</v>
      </c>
      <c r="G135" s="443">
        <v>43026</v>
      </c>
      <c r="H135" s="350">
        <v>43026</v>
      </c>
      <c r="I135" s="356">
        <f aca="true" t="shared" si="12" ref="I135:I141">G135-H135</f>
        <v>0</v>
      </c>
      <c r="J135" s="356">
        <f t="shared" si="10"/>
        <v>0</v>
      </c>
      <c r="K135" s="356">
        <f t="shared" si="8"/>
        <v>0</v>
      </c>
      <c r="L135" s="443">
        <v>21121</v>
      </c>
      <c r="M135" s="350">
        <v>21121</v>
      </c>
      <c r="N135" s="356">
        <f aca="true" t="shared" si="13" ref="N135:N141">L135-M135</f>
        <v>0</v>
      </c>
      <c r="O135" s="356">
        <f t="shared" si="11"/>
        <v>0</v>
      </c>
      <c r="P135" s="356">
        <f t="shared" si="9"/>
        <v>0</v>
      </c>
      <c r="Q135" s="796" t="s">
        <v>422</v>
      </c>
    </row>
    <row r="136" spans="1:17" s="730" customFormat="1" ht="18" customHeight="1">
      <c r="A136" s="414"/>
      <c r="B136" s="472"/>
      <c r="C136" s="434"/>
      <c r="D136" s="152"/>
      <c r="E136" s="116"/>
      <c r="F136" s="407"/>
      <c r="G136" s="443"/>
      <c r="H136" s="350"/>
      <c r="I136" s="356"/>
      <c r="J136" s="356"/>
      <c r="K136" s="356">
        <v>-0.0022</v>
      </c>
      <c r="L136" s="443"/>
      <c r="M136" s="350"/>
      <c r="N136" s="356"/>
      <c r="O136" s="356"/>
      <c r="P136" s="356">
        <v>-0.1181</v>
      </c>
      <c r="Q136" s="796" t="s">
        <v>425</v>
      </c>
    </row>
    <row r="137" spans="1:17" ht="18" customHeight="1">
      <c r="A137" s="414">
        <v>24</v>
      </c>
      <c r="B137" s="472" t="s">
        <v>60</v>
      </c>
      <c r="C137" s="434">
        <v>4902522</v>
      </c>
      <c r="D137" s="152" t="s">
        <v>12</v>
      </c>
      <c r="E137" s="116" t="s">
        <v>354</v>
      </c>
      <c r="F137" s="407">
        <v>-100</v>
      </c>
      <c r="G137" s="440">
        <v>840</v>
      </c>
      <c r="H137" s="441">
        <v>840</v>
      </c>
      <c r="I137" s="380">
        <f t="shared" si="12"/>
        <v>0</v>
      </c>
      <c r="J137" s="380">
        <f t="shared" si="10"/>
        <v>0</v>
      </c>
      <c r="K137" s="380">
        <f t="shared" si="8"/>
        <v>0</v>
      </c>
      <c r="L137" s="440">
        <v>185</v>
      </c>
      <c r="M137" s="441">
        <v>185</v>
      </c>
      <c r="N137" s="380">
        <f t="shared" si="13"/>
        <v>0</v>
      </c>
      <c r="O137" s="380">
        <f t="shared" si="11"/>
        <v>0</v>
      </c>
      <c r="P137" s="380">
        <f t="shared" si="9"/>
        <v>0</v>
      </c>
      <c r="Q137" s="399"/>
    </row>
    <row r="138" spans="1:17" ht="18" customHeight="1">
      <c r="A138" s="414">
        <v>25</v>
      </c>
      <c r="B138" s="472" t="s">
        <v>61</v>
      </c>
      <c r="C138" s="434">
        <v>4902523</v>
      </c>
      <c r="D138" s="152" t="s">
        <v>12</v>
      </c>
      <c r="E138" s="116" t="s">
        <v>354</v>
      </c>
      <c r="F138" s="407">
        <v>-100</v>
      </c>
      <c r="G138" s="440">
        <v>999815</v>
      </c>
      <c r="H138" s="441">
        <v>999815</v>
      </c>
      <c r="I138" s="380">
        <f t="shared" si="12"/>
        <v>0</v>
      </c>
      <c r="J138" s="380">
        <f t="shared" si="10"/>
        <v>0</v>
      </c>
      <c r="K138" s="380">
        <f t="shared" si="8"/>
        <v>0</v>
      </c>
      <c r="L138" s="440">
        <v>999943</v>
      </c>
      <c r="M138" s="441">
        <v>999943</v>
      </c>
      <c r="N138" s="380">
        <f t="shared" si="13"/>
        <v>0</v>
      </c>
      <c r="O138" s="380">
        <f t="shared" si="11"/>
        <v>0</v>
      </c>
      <c r="P138" s="380">
        <f t="shared" si="9"/>
        <v>0</v>
      </c>
      <c r="Q138" s="399"/>
    </row>
    <row r="139" spans="1:17" s="730" customFormat="1" ht="18" customHeight="1">
      <c r="A139" s="414">
        <v>26</v>
      </c>
      <c r="B139" s="811" t="s">
        <v>62</v>
      </c>
      <c r="C139" s="795">
        <v>4902547</v>
      </c>
      <c r="D139" s="812" t="s">
        <v>12</v>
      </c>
      <c r="E139" s="793" t="s">
        <v>354</v>
      </c>
      <c r="F139" s="795">
        <v>-100</v>
      </c>
      <c r="G139" s="780">
        <v>5885</v>
      </c>
      <c r="H139" s="781">
        <v>5885</v>
      </c>
      <c r="I139" s="810">
        <f>G139-H139</f>
        <v>0</v>
      </c>
      <c r="J139" s="810">
        <f>$F139*I139</f>
        <v>0</v>
      </c>
      <c r="K139" s="810">
        <f>J139/1000000</f>
        <v>0</v>
      </c>
      <c r="L139" s="780">
        <v>8891</v>
      </c>
      <c r="M139" s="781">
        <v>8891</v>
      </c>
      <c r="N139" s="810">
        <f>L139-M139</f>
        <v>0</v>
      </c>
      <c r="O139" s="810">
        <f>$F139*N139</f>
        <v>0</v>
      </c>
      <c r="P139" s="810">
        <f>O139/1000000</f>
        <v>0</v>
      </c>
      <c r="Q139" s="796"/>
    </row>
    <row r="140" spans="1:17" ht="18" customHeight="1">
      <c r="A140" s="414">
        <v>27</v>
      </c>
      <c r="B140" s="412" t="s">
        <v>63</v>
      </c>
      <c r="C140" s="407">
        <v>4902605</v>
      </c>
      <c r="D140" s="104" t="s">
        <v>12</v>
      </c>
      <c r="E140" s="116" t="s">
        <v>354</v>
      </c>
      <c r="F140" s="751">
        <v>-1333.33</v>
      </c>
      <c r="G140" s="440">
        <v>0</v>
      </c>
      <c r="H140" s="441">
        <v>0</v>
      </c>
      <c r="I140" s="380">
        <f t="shared" si="12"/>
        <v>0</v>
      </c>
      <c r="J140" s="380">
        <f t="shared" si="10"/>
        <v>0</v>
      </c>
      <c r="K140" s="380">
        <f t="shared" si="8"/>
        <v>0</v>
      </c>
      <c r="L140" s="440">
        <v>0</v>
      </c>
      <c r="M140" s="441">
        <v>0</v>
      </c>
      <c r="N140" s="380">
        <f t="shared" si="13"/>
        <v>0</v>
      </c>
      <c r="O140" s="380">
        <f t="shared" si="11"/>
        <v>0</v>
      </c>
      <c r="P140" s="380">
        <f t="shared" si="9"/>
        <v>0</v>
      </c>
      <c r="Q140" s="399"/>
    </row>
    <row r="141" spans="1:17" ht="18" customHeight="1">
      <c r="A141" s="414">
        <v>28</v>
      </c>
      <c r="B141" s="412" t="s">
        <v>64</v>
      </c>
      <c r="C141" s="407">
        <v>4902526</v>
      </c>
      <c r="D141" s="104" t="s">
        <v>12</v>
      </c>
      <c r="E141" s="116" t="s">
        <v>354</v>
      </c>
      <c r="F141" s="407">
        <v>-100</v>
      </c>
      <c r="G141" s="440">
        <v>17503</v>
      </c>
      <c r="H141" s="441">
        <v>17428</v>
      </c>
      <c r="I141" s="380">
        <f t="shared" si="12"/>
        <v>75</v>
      </c>
      <c r="J141" s="380">
        <f t="shared" si="10"/>
        <v>-7500</v>
      </c>
      <c r="K141" s="380">
        <f t="shared" si="8"/>
        <v>-0.0075</v>
      </c>
      <c r="L141" s="440">
        <v>18617</v>
      </c>
      <c r="M141" s="441">
        <v>18480</v>
      </c>
      <c r="N141" s="380">
        <f t="shared" si="13"/>
        <v>137</v>
      </c>
      <c r="O141" s="380">
        <f t="shared" si="11"/>
        <v>-13700</v>
      </c>
      <c r="P141" s="380">
        <f t="shared" si="9"/>
        <v>-0.0137</v>
      </c>
      <c r="Q141" s="399"/>
    </row>
    <row r="142" spans="1:17" s="730" customFormat="1" ht="18" customHeight="1">
      <c r="A142" s="414">
        <v>29</v>
      </c>
      <c r="B142" s="412" t="s">
        <v>65</v>
      </c>
      <c r="C142" s="407">
        <v>4902529</v>
      </c>
      <c r="D142" s="104" t="s">
        <v>12</v>
      </c>
      <c r="E142" s="116" t="s">
        <v>354</v>
      </c>
      <c r="F142" s="407">
        <v>-44.44</v>
      </c>
      <c r="G142" s="443">
        <v>998207</v>
      </c>
      <c r="H142" s="444">
        <v>998213</v>
      </c>
      <c r="I142" s="356">
        <f>G142-H142</f>
        <v>-6</v>
      </c>
      <c r="J142" s="356">
        <f t="shared" si="10"/>
        <v>266.64</v>
      </c>
      <c r="K142" s="356">
        <f t="shared" si="8"/>
        <v>0.00026664</v>
      </c>
      <c r="L142" s="443">
        <v>287</v>
      </c>
      <c r="M142" s="444">
        <v>293</v>
      </c>
      <c r="N142" s="356">
        <f>L142-M142</f>
        <v>-6</v>
      </c>
      <c r="O142" s="356">
        <f t="shared" si="11"/>
        <v>266.64</v>
      </c>
      <c r="P142" s="356">
        <f t="shared" si="9"/>
        <v>0.00026664</v>
      </c>
      <c r="Q142" s="750"/>
    </row>
    <row r="143" spans="1:17" ht="18" customHeight="1">
      <c r="A143" s="414">
        <v>30</v>
      </c>
      <c r="B143" s="412" t="s">
        <v>147</v>
      </c>
      <c r="C143" s="407">
        <v>4865087</v>
      </c>
      <c r="D143" s="104" t="s">
        <v>12</v>
      </c>
      <c r="E143" s="116" t="s">
        <v>354</v>
      </c>
      <c r="F143" s="407">
        <v>-100</v>
      </c>
      <c r="G143" s="443">
        <v>0</v>
      </c>
      <c r="H143" s="444">
        <v>0</v>
      </c>
      <c r="I143" s="356">
        <f>G143-H143</f>
        <v>0</v>
      </c>
      <c r="J143" s="356">
        <f t="shared" si="10"/>
        <v>0</v>
      </c>
      <c r="K143" s="356">
        <f t="shared" si="8"/>
        <v>0</v>
      </c>
      <c r="L143" s="443">
        <v>0</v>
      </c>
      <c r="M143" s="444">
        <v>0</v>
      </c>
      <c r="N143" s="356">
        <f>L143-M143</f>
        <v>0</v>
      </c>
      <c r="O143" s="356">
        <f t="shared" si="11"/>
        <v>0</v>
      </c>
      <c r="P143" s="356">
        <f t="shared" si="9"/>
        <v>0</v>
      </c>
      <c r="Q143" s="399"/>
    </row>
    <row r="144" spans="1:17" ht="18" customHeight="1">
      <c r="A144" s="414"/>
      <c r="B144" s="474" t="s">
        <v>80</v>
      </c>
      <c r="C144" s="407"/>
      <c r="D144" s="104"/>
      <c r="E144" s="104"/>
      <c r="F144" s="407"/>
      <c r="G144" s="614"/>
      <c r="H144" s="613"/>
      <c r="I144" s="380"/>
      <c r="J144" s="380"/>
      <c r="K144" s="380"/>
      <c r="L144" s="333"/>
      <c r="M144" s="380"/>
      <c r="N144" s="380"/>
      <c r="O144" s="380"/>
      <c r="P144" s="380"/>
      <c r="Q144" s="399"/>
    </row>
    <row r="145" spans="1:17" ht="18">
      <c r="A145" s="414">
        <v>31</v>
      </c>
      <c r="B145" s="412" t="s">
        <v>81</v>
      </c>
      <c r="C145" s="407">
        <v>4902577</v>
      </c>
      <c r="D145" s="104" t="s">
        <v>12</v>
      </c>
      <c r="E145" s="116" t="s">
        <v>354</v>
      </c>
      <c r="F145" s="407">
        <v>400</v>
      </c>
      <c r="G145" s="440">
        <v>995589</v>
      </c>
      <c r="H145" s="441">
        <v>995589</v>
      </c>
      <c r="I145" s="380">
        <f>G145-H145</f>
        <v>0</v>
      </c>
      <c r="J145" s="380">
        <f t="shared" si="10"/>
        <v>0</v>
      </c>
      <c r="K145" s="380">
        <f t="shared" si="8"/>
        <v>0</v>
      </c>
      <c r="L145" s="440">
        <v>50</v>
      </c>
      <c r="M145" s="441">
        <v>50</v>
      </c>
      <c r="N145" s="380">
        <f>L145-M145</f>
        <v>0</v>
      </c>
      <c r="O145" s="380">
        <f t="shared" si="11"/>
        <v>0</v>
      </c>
      <c r="P145" s="380">
        <f t="shared" si="9"/>
        <v>0</v>
      </c>
      <c r="Q145" s="715"/>
    </row>
    <row r="146" spans="1:17" s="730" customFormat="1" ht="18" customHeight="1">
      <c r="A146" s="414">
        <v>32</v>
      </c>
      <c r="B146" s="811" t="s">
        <v>82</v>
      </c>
      <c r="C146" s="795">
        <v>4902525</v>
      </c>
      <c r="D146" s="812" t="s">
        <v>12</v>
      </c>
      <c r="E146" s="793" t="s">
        <v>354</v>
      </c>
      <c r="F146" s="795">
        <v>-400</v>
      </c>
      <c r="G146" s="780">
        <v>0</v>
      </c>
      <c r="H146" s="781">
        <v>0</v>
      </c>
      <c r="I146" s="810">
        <f>G146-H146</f>
        <v>0</v>
      </c>
      <c r="J146" s="810">
        <f>$F146*I146</f>
        <v>0</v>
      </c>
      <c r="K146" s="810">
        <f>J146/1000000</f>
        <v>0</v>
      </c>
      <c r="L146" s="780">
        <v>999998</v>
      </c>
      <c r="M146" s="781">
        <v>999998</v>
      </c>
      <c r="N146" s="810">
        <f>L146-M146</f>
        <v>0</v>
      </c>
      <c r="O146" s="810">
        <f>$F146*N146</f>
        <v>0</v>
      </c>
      <c r="P146" s="810">
        <f>O146/1000000</f>
        <v>0</v>
      </c>
      <c r="Q146" s="796"/>
    </row>
    <row r="147" spans="1:17" ht="15" customHeight="1" thickBot="1">
      <c r="A147" s="29"/>
      <c r="B147" s="30"/>
      <c r="C147" s="30"/>
      <c r="D147" s="30"/>
      <c r="E147" s="30"/>
      <c r="F147" s="30"/>
      <c r="G147" s="621"/>
      <c r="H147" s="622"/>
      <c r="I147" s="30"/>
      <c r="J147" s="30"/>
      <c r="K147" s="62"/>
      <c r="L147" s="29"/>
      <c r="M147" s="30"/>
      <c r="N147" s="30"/>
      <c r="O147" s="30"/>
      <c r="P147" s="62"/>
      <c r="Q147" s="182"/>
    </row>
    <row r="148" ht="13.5" thickTop="1"/>
    <row r="149" spans="1:16" ht="20.25">
      <c r="A149" s="186" t="s">
        <v>321</v>
      </c>
      <c r="K149" s="233">
        <f>SUM(K96:K147)</f>
        <v>-1.484800026666666</v>
      </c>
      <c r="P149" s="233">
        <f>SUM(P96:P147)</f>
        <v>-1.4023666933333339</v>
      </c>
    </row>
    <row r="150" spans="1:16" ht="12.75">
      <c r="A150" s="68"/>
      <c r="K150" s="18"/>
      <c r="P150" s="18"/>
    </row>
    <row r="151" spans="1:16" ht="12.75">
      <c r="A151" s="68"/>
      <c r="K151" s="18"/>
      <c r="P151" s="18"/>
    </row>
    <row r="152" spans="1:17" ht="18">
      <c r="A152" s="68"/>
      <c r="K152" s="18"/>
      <c r="P152" s="18"/>
      <c r="Q152" s="535" t="str">
        <f>NDPL!$Q$1</f>
        <v>JULY-2014</v>
      </c>
    </row>
    <row r="153" spans="1:16" ht="12.75">
      <c r="A153" s="68"/>
      <c r="K153" s="18"/>
      <c r="P153" s="18"/>
    </row>
    <row r="154" spans="1:16" ht="12.75">
      <c r="A154" s="68"/>
      <c r="K154" s="18"/>
      <c r="P154" s="18"/>
    </row>
    <row r="155" spans="1:16" ht="12.75">
      <c r="A155" s="68"/>
      <c r="K155" s="18"/>
      <c r="P155" s="18"/>
    </row>
    <row r="156" spans="1:11" ht="13.5" thickBot="1">
      <c r="A156" s="2"/>
      <c r="B156" s="8"/>
      <c r="C156" s="8"/>
      <c r="D156" s="64"/>
      <c r="E156" s="64"/>
      <c r="F156" s="22"/>
      <c r="G156" s="22"/>
      <c r="H156" s="22"/>
      <c r="I156" s="22"/>
      <c r="J156" s="22"/>
      <c r="K156" s="65"/>
    </row>
    <row r="157" spans="1:17" ht="27.75">
      <c r="A157" s="567" t="s">
        <v>200</v>
      </c>
      <c r="B157" s="175"/>
      <c r="C157" s="171"/>
      <c r="D157" s="171"/>
      <c r="E157" s="171"/>
      <c r="F157" s="229"/>
      <c r="G157" s="229"/>
      <c r="H157" s="229"/>
      <c r="I157" s="229"/>
      <c r="J157" s="229"/>
      <c r="K157" s="230"/>
      <c r="L157" s="57"/>
      <c r="M157" s="57"/>
      <c r="N157" s="57"/>
      <c r="O157" s="57"/>
      <c r="P157" s="57"/>
      <c r="Q157" s="58"/>
    </row>
    <row r="158" spans="1:17" ht="24.75" customHeight="1">
      <c r="A158" s="566" t="s">
        <v>323</v>
      </c>
      <c r="B158" s="66"/>
      <c r="C158" s="66"/>
      <c r="D158" s="66"/>
      <c r="E158" s="66"/>
      <c r="F158" s="66"/>
      <c r="G158" s="66"/>
      <c r="H158" s="66"/>
      <c r="I158" s="66"/>
      <c r="J158" s="66"/>
      <c r="K158" s="554">
        <f>K90</f>
        <v>-1.7089504659999997</v>
      </c>
      <c r="L158" s="344"/>
      <c r="M158" s="344"/>
      <c r="N158" s="344"/>
      <c r="O158" s="344"/>
      <c r="P158" s="554">
        <f>P90</f>
        <v>21.92802869</v>
      </c>
      <c r="Q158" s="59"/>
    </row>
    <row r="159" spans="1:17" ht="24.75" customHeight="1">
      <c r="A159" s="566" t="s">
        <v>322</v>
      </c>
      <c r="B159" s="66"/>
      <c r="C159" s="66"/>
      <c r="D159" s="66"/>
      <c r="E159" s="66"/>
      <c r="F159" s="66"/>
      <c r="G159" s="66"/>
      <c r="H159" s="66"/>
      <c r="I159" s="66"/>
      <c r="J159" s="66"/>
      <c r="K159" s="554">
        <f>K149</f>
        <v>-1.484800026666666</v>
      </c>
      <c r="L159" s="344"/>
      <c r="M159" s="344"/>
      <c r="N159" s="344"/>
      <c r="O159" s="344"/>
      <c r="P159" s="554">
        <f>P149</f>
        <v>-1.4023666933333339</v>
      </c>
      <c r="Q159" s="59"/>
    </row>
    <row r="160" spans="1:17" ht="24.75" customHeight="1">
      <c r="A160" s="566" t="s">
        <v>324</v>
      </c>
      <c r="B160" s="66"/>
      <c r="C160" s="66"/>
      <c r="D160" s="66"/>
      <c r="E160" s="66"/>
      <c r="F160" s="66"/>
      <c r="G160" s="66"/>
      <c r="H160" s="66"/>
      <c r="I160" s="66"/>
      <c r="J160" s="66"/>
      <c r="K160" s="554">
        <f>'ROHTAK ROAD'!K43</f>
        <v>0.2230625</v>
      </c>
      <c r="L160" s="344"/>
      <c r="M160" s="344"/>
      <c r="N160" s="344"/>
      <c r="O160" s="344"/>
      <c r="P160" s="554">
        <f>'ROHTAK ROAD'!P43</f>
        <v>1.4564874999999997</v>
      </c>
      <c r="Q160" s="59"/>
    </row>
    <row r="161" spans="1:17" ht="24.75" customHeight="1">
      <c r="A161" s="566" t="s">
        <v>325</v>
      </c>
      <c r="B161" s="66"/>
      <c r="C161" s="66"/>
      <c r="D161" s="66"/>
      <c r="E161" s="66"/>
      <c r="F161" s="66"/>
      <c r="G161" s="66"/>
      <c r="H161" s="66"/>
      <c r="I161" s="66"/>
      <c r="J161" s="66"/>
      <c r="K161" s="554">
        <f>-MES!K40</f>
        <v>-0.1427</v>
      </c>
      <c r="L161" s="344"/>
      <c r="M161" s="344"/>
      <c r="N161" s="344"/>
      <c r="O161" s="344"/>
      <c r="P161" s="554">
        <f>-MES!P40</f>
        <v>-0.187</v>
      </c>
      <c r="Q161" s="59"/>
    </row>
    <row r="162" spans="1:17" ht="29.25" customHeight="1" thickBot="1">
      <c r="A162" s="568" t="s">
        <v>201</v>
      </c>
      <c r="B162" s="231"/>
      <c r="C162" s="232"/>
      <c r="D162" s="232"/>
      <c r="E162" s="232"/>
      <c r="F162" s="232"/>
      <c r="G162" s="232"/>
      <c r="H162" s="232"/>
      <c r="I162" s="232"/>
      <c r="J162" s="232"/>
      <c r="K162" s="569">
        <f>SUM(K158:K161)</f>
        <v>-3.1133879926666657</v>
      </c>
      <c r="L162" s="555"/>
      <c r="M162" s="555"/>
      <c r="N162" s="555"/>
      <c r="O162" s="555"/>
      <c r="P162" s="569">
        <f>SUM(P158:P161)</f>
        <v>21.795149496666664</v>
      </c>
      <c r="Q162" s="187"/>
    </row>
    <row r="167" ht="13.5" thickBot="1"/>
    <row r="168" spans="1:17" ht="12.75">
      <c r="A168" s="270"/>
      <c r="B168" s="271"/>
      <c r="C168" s="271"/>
      <c r="D168" s="271"/>
      <c r="E168" s="271"/>
      <c r="F168" s="271"/>
      <c r="G168" s="271"/>
      <c r="H168" s="57"/>
      <c r="I168" s="57"/>
      <c r="J168" s="57"/>
      <c r="K168" s="57"/>
      <c r="L168" s="57"/>
      <c r="M168" s="57"/>
      <c r="N168" s="57"/>
      <c r="O168" s="57"/>
      <c r="P168" s="57"/>
      <c r="Q168" s="58"/>
    </row>
    <row r="169" spans="1:17" ht="26.25">
      <c r="A169" s="558" t="s">
        <v>335</v>
      </c>
      <c r="B169" s="262"/>
      <c r="C169" s="262"/>
      <c r="D169" s="262"/>
      <c r="E169" s="262"/>
      <c r="F169" s="262"/>
      <c r="G169" s="262"/>
      <c r="H169" s="19"/>
      <c r="I169" s="19"/>
      <c r="J169" s="19"/>
      <c r="K169" s="19"/>
      <c r="L169" s="19"/>
      <c r="M169" s="19"/>
      <c r="N169" s="19"/>
      <c r="O169" s="19"/>
      <c r="P169" s="19"/>
      <c r="Q169" s="59"/>
    </row>
    <row r="170" spans="1:17" ht="12.75">
      <c r="A170" s="272"/>
      <c r="B170" s="262"/>
      <c r="C170" s="262"/>
      <c r="D170" s="262"/>
      <c r="E170" s="262"/>
      <c r="F170" s="262"/>
      <c r="G170" s="262"/>
      <c r="H170" s="19"/>
      <c r="I170" s="19"/>
      <c r="J170" s="19"/>
      <c r="K170" s="19"/>
      <c r="L170" s="19"/>
      <c r="M170" s="19"/>
      <c r="N170" s="19"/>
      <c r="O170" s="19"/>
      <c r="P170" s="19"/>
      <c r="Q170" s="59"/>
    </row>
    <row r="171" spans="1:17" ht="15.75">
      <c r="A171" s="273"/>
      <c r="B171" s="274"/>
      <c r="C171" s="274"/>
      <c r="D171" s="274"/>
      <c r="E171" s="274"/>
      <c r="F171" s="274"/>
      <c r="G171" s="274"/>
      <c r="H171" s="19"/>
      <c r="I171" s="19"/>
      <c r="J171" s="19"/>
      <c r="K171" s="316" t="s">
        <v>347</v>
      </c>
      <c r="L171" s="19"/>
      <c r="M171" s="19"/>
      <c r="N171" s="19"/>
      <c r="O171" s="19"/>
      <c r="P171" s="316" t="s">
        <v>348</v>
      </c>
      <c r="Q171" s="59"/>
    </row>
    <row r="172" spans="1:17" ht="12.75">
      <c r="A172" s="275"/>
      <c r="B172" s="160"/>
      <c r="C172" s="160"/>
      <c r="D172" s="160"/>
      <c r="E172" s="160"/>
      <c r="F172" s="160"/>
      <c r="G172" s="160"/>
      <c r="H172" s="19"/>
      <c r="I172" s="19"/>
      <c r="J172" s="19"/>
      <c r="K172" s="19"/>
      <c r="L172" s="19"/>
      <c r="M172" s="19"/>
      <c r="N172" s="19"/>
      <c r="O172" s="19"/>
      <c r="P172" s="19"/>
      <c r="Q172" s="59"/>
    </row>
    <row r="173" spans="1:17" ht="12.75">
      <c r="A173" s="275"/>
      <c r="B173" s="160"/>
      <c r="C173" s="160"/>
      <c r="D173" s="160"/>
      <c r="E173" s="160"/>
      <c r="F173" s="160"/>
      <c r="G173" s="160"/>
      <c r="H173" s="19"/>
      <c r="I173" s="19"/>
      <c r="J173" s="19"/>
      <c r="K173" s="19"/>
      <c r="L173" s="19"/>
      <c r="M173" s="19"/>
      <c r="N173" s="19"/>
      <c r="O173" s="19"/>
      <c r="P173" s="19"/>
      <c r="Q173" s="59"/>
    </row>
    <row r="174" spans="1:17" ht="23.25">
      <c r="A174" s="556" t="s">
        <v>338</v>
      </c>
      <c r="B174" s="263"/>
      <c r="C174" s="263"/>
      <c r="D174" s="264"/>
      <c r="E174" s="264"/>
      <c r="F174" s="265"/>
      <c r="G174" s="264"/>
      <c r="H174" s="19"/>
      <c r="I174" s="19"/>
      <c r="J174" s="19"/>
      <c r="K174" s="561">
        <f>K162</f>
        <v>-3.1133879926666657</v>
      </c>
      <c r="L174" s="559" t="s">
        <v>336</v>
      </c>
      <c r="M174" s="509"/>
      <c r="N174" s="509"/>
      <c r="O174" s="509"/>
      <c r="P174" s="561">
        <f>P162</f>
        <v>21.795149496666664</v>
      </c>
      <c r="Q174" s="563" t="s">
        <v>336</v>
      </c>
    </row>
    <row r="175" spans="1:17" ht="23.25">
      <c r="A175" s="280"/>
      <c r="B175" s="266"/>
      <c r="C175" s="266"/>
      <c r="D175" s="262"/>
      <c r="E175" s="262"/>
      <c r="F175" s="267"/>
      <c r="G175" s="262"/>
      <c r="H175" s="19"/>
      <c r="I175" s="19"/>
      <c r="J175" s="19"/>
      <c r="K175" s="509"/>
      <c r="L175" s="560"/>
      <c r="M175" s="509"/>
      <c r="N175" s="509"/>
      <c r="O175" s="509"/>
      <c r="P175" s="509"/>
      <c r="Q175" s="564"/>
    </row>
    <row r="176" spans="1:17" ht="23.25">
      <c r="A176" s="557" t="s">
        <v>337</v>
      </c>
      <c r="B176" s="268"/>
      <c r="C176" s="51"/>
      <c r="D176" s="262"/>
      <c r="E176" s="262"/>
      <c r="F176" s="269"/>
      <c r="G176" s="264"/>
      <c r="H176" s="19"/>
      <c r="I176" s="19"/>
      <c r="J176" s="19"/>
      <c r="K176" s="509">
        <f>'STEPPED UP GENCO'!K44</f>
        <v>0.0547197998</v>
      </c>
      <c r="L176" s="559" t="s">
        <v>336</v>
      </c>
      <c r="M176" s="509"/>
      <c r="N176" s="509"/>
      <c r="O176" s="509"/>
      <c r="P176" s="561">
        <f>'STEPPED UP GENCO'!P44</f>
        <v>-0.19254976439999985</v>
      </c>
      <c r="Q176" s="563" t="s">
        <v>336</v>
      </c>
    </row>
    <row r="177" spans="1:17" ht="15">
      <c r="A177" s="276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261"/>
      <c r="M177" s="19"/>
      <c r="N177" s="19"/>
      <c r="O177" s="19"/>
      <c r="P177" s="19"/>
      <c r="Q177" s="565"/>
    </row>
    <row r="178" spans="1:17" ht="15">
      <c r="A178" s="276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261"/>
      <c r="M178" s="19"/>
      <c r="N178" s="19"/>
      <c r="O178" s="19"/>
      <c r="P178" s="19"/>
      <c r="Q178" s="565"/>
    </row>
    <row r="179" spans="1:17" ht="15">
      <c r="A179" s="276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261"/>
      <c r="M179" s="19"/>
      <c r="N179" s="19"/>
      <c r="O179" s="19"/>
      <c r="P179" s="19"/>
      <c r="Q179" s="565"/>
    </row>
    <row r="180" spans="1:17" ht="23.25">
      <c r="A180" s="276"/>
      <c r="B180" s="19"/>
      <c r="C180" s="19"/>
      <c r="D180" s="19"/>
      <c r="E180" s="19"/>
      <c r="F180" s="19"/>
      <c r="G180" s="19"/>
      <c r="H180" s="263"/>
      <c r="I180" s="263"/>
      <c r="J180" s="282" t="s">
        <v>339</v>
      </c>
      <c r="K180" s="562">
        <f>SUM(K174:K179)</f>
        <v>-3.0586681928666657</v>
      </c>
      <c r="L180" s="282" t="s">
        <v>336</v>
      </c>
      <c r="M180" s="509"/>
      <c r="N180" s="509"/>
      <c r="O180" s="509"/>
      <c r="P180" s="562">
        <f>SUM(P174:P179)</f>
        <v>21.602599732266665</v>
      </c>
      <c r="Q180" s="282" t="s">
        <v>336</v>
      </c>
    </row>
    <row r="181" spans="1:17" ht="13.5" thickBot="1">
      <c r="A181" s="277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187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45" max="255" man="1"/>
    <brk id="91" min="1" max="16" man="1"/>
    <brk id="149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86"/>
  <sheetViews>
    <sheetView view="pageBreakPreview" zoomScale="70" zoomScaleNormal="70" zoomScaleSheetLayoutView="70" zoomScalePageLayoutView="50" workbookViewId="0" topLeftCell="A1">
      <selection activeCell="G5" sqref="G5"/>
    </sheetView>
  </sheetViews>
  <sheetFormatPr defaultColWidth="9.140625" defaultRowHeight="12.75"/>
  <cols>
    <col min="1" max="1" width="4.140625" style="0" customWidth="1"/>
    <col min="2" max="2" width="19.00390625" style="0" customWidth="1"/>
    <col min="3" max="3" width="9.7109375" style="0" customWidth="1"/>
    <col min="5" max="5" width="15.421875" style="0" customWidth="1"/>
    <col min="6" max="6" width="6.8515625" style="0" customWidth="1"/>
    <col min="7" max="8" width="12.421875" style="0" customWidth="1"/>
    <col min="9" max="9" width="9.421875" style="0" bestFit="1" customWidth="1"/>
    <col min="10" max="10" width="12.421875" style="0" customWidth="1"/>
    <col min="11" max="11" width="13.7109375" style="0" customWidth="1"/>
    <col min="12" max="12" width="12.8515625" style="0" customWidth="1"/>
    <col min="13" max="13" width="13.28125" style="0" customWidth="1"/>
    <col min="14" max="14" width="9.421875" style="0" bestFit="1" customWidth="1"/>
    <col min="15" max="15" width="12.28125" style="0" customWidth="1"/>
    <col min="16" max="16" width="14.7109375" style="0" customWidth="1"/>
    <col min="17" max="17" width="24.00390625" style="0" customWidth="1"/>
  </cols>
  <sheetData>
    <row r="1" spans="1:17" ht="26.25">
      <c r="A1" s="1" t="s">
        <v>244</v>
      </c>
      <c r="Q1" s="218" t="str">
        <f>NDPL!Q1</f>
        <v>JULY-2014</v>
      </c>
    </row>
    <row r="2" ht="18.75" customHeight="1">
      <c r="A2" s="97" t="s">
        <v>245</v>
      </c>
    </row>
    <row r="3" ht="23.25">
      <c r="A3" s="223" t="s">
        <v>219</v>
      </c>
    </row>
    <row r="4" spans="1:16" ht="24" thickBot="1">
      <c r="A4" s="526" t="s">
        <v>220</v>
      </c>
      <c r="G4" s="19"/>
      <c r="H4" s="19"/>
      <c r="I4" s="56" t="s">
        <v>406</v>
      </c>
      <c r="J4" s="19"/>
      <c r="K4" s="19"/>
      <c r="L4" s="19"/>
      <c r="M4" s="19"/>
      <c r="N4" s="56" t="s">
        <v>407</v>
      </c>
      <c r="O4" s="19"/>
      <c r="P4" s="19"/>
    </row>
    <row r="5" spans="1:17" ht="62.25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01/08/2014</v>
      </c>
      <c r="H5" s="39" t="str">
        <f>NDPL!H5</f>
        <v>INTIAL READING 01/07/2014</v>
      </c>
      <c r="I5" s="39" t="s">
        <v>4</v>
      </c>
      <c r="J5" s="39" t="s">
        <v>5</v>
      </c>
      <c r="K5" s="39" t="s">
        <v>6</v>
      </c>
      <c r="L5" s="41" t="str">
        <f>NDPL!G5</f>
        <v>FINAL READING 01/08/2014</v>
      </c>
      <c r="M5" s="39" t="str">
        <f>NDPL!H5</f>
        <v>INTIAL READING 01/07/2014</v>
      </c>
      <c r="N5" s="39" t="s">
        <v>4</v>
      </c>
      <c r="O5" s="39" t="s">
        <v>5</v>
      </c>
      <c r="P5" s="39" t="s">
        <v>6</v>
      </c>
      <c r="Q5" s="214" t="s">
        <v>317</v>
      </c>
    </row>
    <row r="6" ht="14.25" thickBot="1" thickTop="1"/>
    <row r="7" spans="1:17" ht="18" customHeight="1" thickTop="1">
      <c r="A7" s="188"/>
      <c r="B7" s="189" t="s">
        <v>203</v>
      </c>
      <c r="C7" s="190"/>
      <c r="D7" s="190"/>
      <c r="E7" s="190"/>
      <c r="F7" s="190"/>
      <c r="G7" s="71"/>
      <c r="H7" s="72"/>
      <c r="I7" s="623"/>
      <c r="J7" s="623"/>
      <c r="K7" s="623"/>
      <c r="L7" s="73"/>
      <c r="M7" s="72"/>
      <c r="N7" s="72"/>
      <c r="O7" s="72"/>
      <c r="P7" s="72"/>
      <c r="Q7" s="180"/>
    </row>
    <row r="8" spans="1:17" ht="18" customHeight="1">
      <c r="A8" s="191"/>
      <c r="B8" s="192" t="s">
        <v>112</v>
      </c>
      <c r="C8" s="193"/>
      <c r="D8" s="194"/>
      <c r="E8" s="195"/>
      <c r="F8" s="196"/>
      <c r="G8" s="77"/>
      <c r="H8" s="78"/>
      <c r="I8" s="624"/>
      <c r="J8" s="624"/>
      <c r="K8" s="624"/>
      <c r="L8" s="80"/>
      <c r="M8" s="78"/>
      <c r="N8" s="79"/>
      <c r="O8" s="79"/>
      <c r="P8" s="79"/>
      <c r="Q8" s="181"/>
    </row>
    <row r="9" spans="1:17" ht="18">
      <c r="A9" s="191">
        <v>1</v>
      </c>
      <c r="B9" s="192" t="s">
        <v>113</v>
      </c>
      <c r="C9" s="193">
        <v>4865136</v>
      </c>
      <c r="D9" s="197" t="s">
        <v>12</v>
      </c>
      <c r="E9" s="311" t="s">
        <v>354</v>
      </c>
      <c r="F9" s="198">
        <v>200</v>
      </c>
      <c r="G9" s="688">
        <v>46092</v>
      </c>
      <c r="H9" s="689">
        <v>46071</v>
      </c>
      <c r="I9" s="624">
        <f aca="true" t="shared" si="0" ref="I9:I15">G9-H9</f>
        <v>21</v>
      </c>
      <c r="J9" s="624">
        <f aca="true" t="shared" si="1" ref="J9:J62">$F9*I9</f>
        <v>4200</v>
      </c>
      <c r="K9" s="624">
        <f aca="true" t="shared" si="2" ref="K9:K62">J9/1000000</f>
        <v>0.0042</v>
      </c>
      <c r="L9" s="688">
        <v>75501</v>
      </c>
      <c r="M9" s="689">
        <v>74341</v>
      </c>
      <c r="N9" s="624">
        <f aca="true" t="shared" si="3" ref="N9:N15">L9-M9</f>
        <v>1160</v>
      </c>
      <c r="O9" s="624">
        <f aca="true" t="shared" si="4" ref="O9:O62">$F9*N9</f>
        <v>232000</v>
      </c>
      <c r="P9" s="624">
        <f aca="true" t="shared" si="5" ref="P9:P62">O9/1000000</f>
        <v>0.232</v>
      </c>
      <c r="Q9" s="577"/>
    </row>
    <row r="10" spans="1:17" ht="18" customHeight="1">
      <c r="A10" s="191">
        <v>2</v>
      </c>
      <c r="B10" s="192" t="s">
        <v>114</v>
      </c>
      <c r="C10" s="193">
        <v>4865137</v>
      </c>
      <c r="D10" s="197" t="s">
        <v>12</v>
      </c>
      <c r="E10" s="311" t="s">
        <v>354</v>
      </c>
      <c r="F10" s="198">
        <v>100</v>
      </c>
      <c r="G10" s="440">
        <v>73722</v>
      </c>
      <c r="H10" s="441">
        <v>73724</v>
      </c>
      <c r="I10" s="624">
        <f t="shared" si="0"/>
        <v>-2</v>
      </c>
      <c r="J10" s="624">
        <f t="shared" si="1"/>
        <v>-200</v>
      </c>
      <c r="K10" s="624">
        <f t="shared" si="2"/>
        <v>-0.0002</v>
      </c>
      <c r="L10" s="440">
        <v>139706</v>
      </c>
      <c r="M10" s="441">
        <v>139807</v>
      </c>
      <c r="N10" s="613">
        <f t="shared" si="3"/>
        <v>-101</v>
      </c>
      <c r="O10" s="613">
        <f t="shared" si="4"/>
        <v>-10100</v>
      </c>
      <c r="P10" s="613">
        <f t="shared" si="5"/>
        <v>-0.0101</v>
      </c>
      <c r="Q10" s="181"/>
    </row>
    <row r="11" spans="1:17" ht="18">
      <c r="A11" s="191">
        <v>3</v>
      </c>
      <c r="B11" s="192" t="s">
        <v>115</v>
      </c>
      <c r="C11" s="193">
        <v>4865138</v>
      </c>
      <c r="D11" s="197" t="s">
        <v>12</v>
      </c>
      <c r="E11" s="311" t="s">
        <v>354</v>
      </c>
      <c r="F11" s="198">
        <v>200</v>
      </c>
      <c r="G11" s="701">
        <v>980948</v>
      </c>
      <c r="H11" s="702">
        <v>980950</v>
      </c>
      <c r="I11" s="625">
        <f t="shared" si="0"/>
        <v>-2</v>
      </c>
      <c r="J11" s="625">
        <f t="shared" si="1"/>
        <v>-400</v>
      </c>
      <c r="K11" s="625">
        <f t="shared" si="2"/>
        <v>-0.0004</v>
      </c>
      <c r="L11" s="701">
        <v>431</v>
      </c>
      <c r="M11" s="702">
        <v>906</v>
      </c>
      <c r="N11" s="625">
        <f t="shared" si="3"/>
        <v>-475</v>
      </c>
      <c r="O11" s="625">
        <f t="shared" si="4"/>
        <v>-95000</v>
      </c>
      <c r="P11" s="625">
        <f t="shared" si="5"/>
        <v>-0.095</v>
      </c>
      <c r="Q11" s="699"/>
    </row>
    <row r="12" spans="1:17" ht="18">
      <c r="A12" s="191">
        <v>4</v>
      </c>
      <c r="B12" s="192" t="s">
        <v>116</v>
      </c>
      <c r="C12" s="193">
        <v>4865139</v>
      </c>
      <c r="D12" s="197" t="s">
        <v>12</v>
      </c>
      <c r="E12" s="311" t="s">
        <v>354</v>
      </c>
      <c r="F12" s="198">
        <v>200</v>
      </c>
      <c r="G12" s="440">
        <v>74477</v>
      </c>
      <c r="H12" s="441">
        <v>74462</v>
      </c>
      <c r="I12" s="624">
        <f t="shared" si="0"/>
        <v>15</v>
      </c>
      <c r="J12" s="624">
        <f t="shared" si="1"/>
        <v>3000</v>
      </c>
      <c r="K12" s="624">
        <f t="shared" si="2"/>
        <v>0.003</v>
      </c>
      <c r="L12" s="440">
        <v>91970</v>
      </c>
      <c r="M12" s="441">
        <v>90349</v>
      </c>
      <c r="N12" s="613">
        <f t="shared" si="3"/>
        <v>1621</v>
      </c>
      <c r="O12" s="613">
        <f t="shared" si="4"/>
        <v>324200</v>
      </c>
      <c r="P12" s="613">
        <f t="shared" si="5"/>
        <v>0.3242</v>
      </c>
      <c r="Q12" s="691"/>
    </row>
    <row r="13" spans="1:17" s="730" customFormat="1" ht="18" customHeight="1">
      <c r="A13" s="191">
        <v>5</v>
      </c>
      <c r="B13" s="192" t="s">
        <v>117</v>
      </c>
      <c r="C13" s="193">
        <v>4865050</v>
      </c>
      <c r="D13" s="197" t="s">
        <v>12</v>
      </c>
      <c r="E13" s="311" t="s">
        <v>354</v>
      </c>
      <c r="F13" s="198">
        <v>800</v>
      </c>
      <c r="G13" s="443">
        <v>7309</v>
      </c>
      <c r="H13" s="444">
        <v>7278</v>
      </c>
      <c r="I13" s="625">
        <f>G13-H13</f>
        <v>31</v>
      </c>
      <c r="J13" s="625">
        <f t="shared" si="1"/>
        <v>24800</v>
      </c>
      <c r="K13" s="625">
        <f t="shared" si="2"/>
        <v>0.0248</v>
      </c>
      <c r="L13" s="443">
        <v>3107</v>
      </c>
      <c r="M13" s="444">
        <v>2634</v>
      </c>
      <c r="N13" s="619">
        <f>L13-M13</f>
        <v>473</v>
      </c>
      <c r="O13" s="619">
        <f t="shared" si="4"/>
        <v>378400</v>
      </c>
      <c r="P13" s="619">
        <f t="shared" si="5"/>
        <v>0.3784</v>
      </c>
      <c r="Q13" s="732"/>
    </row>
    <row r="14" spans="1:17" s="730" customFormat="1" ht="18" customHeight="1">
      <c r="A14" s="191">
        <v>6</v>
      </c>
      <c r="B14" s="192" t="s">
        <v>381</v>
      </c>
      <c r="C14" s="193">
        <v>4864949</v>
      </c>
      <c r="D14" s="197" t="s">
        <v>12</v>
      </c>
      <c r="E14" s="311" t="s">
        <v>354</v>
      </c>
      <c r="F14" s="198">
        <v>2000</v>
      </c>
      <c r="G14" s="443">
        <v>13727</v>
      </c>
      <c r="H14" s="444">
        <v>13727</v>
      </c>
      <c r="I14" s="625">
        <f t="shared" si="0"/>
        <v>0</v>
      </c>
      <c r="J14" s="625">
        <f t="shared" si="1"/>
        <v>0</v>
      </c>
      <c r="K14" s="625">
        <f t="shared" si="2"/>
        <v>0</v>
      </c>
      <c r="L14" s="443">
        <v>1733</v>
      </c>
      <c r="M14" s="444">
        <v>1401</v>
      </c>
      <c r="N14" s="619">
        <f t="shared" si="3"/>
        <v>332</v>
      </c>
      <c r="O14" s="619">
        <f t="shared" si="4"/>
        <v>664000</v>
      </c>
      <c r="P14" s="619">
        <f t="shared" si="5"/>
        <v>0.664</v>
      </c>
      <c r="Q14" s="731"/>
    </row>
    <row r="15" spans="1:17" ht="18" customHeight="1">
      <c r="A15" s="191">
        <v>7</v>
      </c>
      <c r="B15" s="479" t="s">
        <v>404</v>
      </c>
      <c r="C15" s="484">
        <v>5128434</v>
      </c>
      <c r="D15" s="197" t="s">
        <v>12</v>
      </c>
      <c r="E15" s="311" t="s">
        <v>354</v>
      </c>
      <c r="F15" s="493">
        <v>800</v>
      </c>
      <c r="G15" s="440">
        <v>983109</v>
      </c>
      <c r="H15" s="441">
        <v>983109</v>
      </c>
      <c r="I15" s="624">
        <f t="shared" si="0"/>
        <v>0</v>
      </c>
      <c r="J15" s="624">
        <f t="shared" si="1"/>
        <v>0</v>
      </c>
      <c r="K15" s="624">
        <f t="shared" si="2"/>
        <v>0</v>
      </c>
      <c r="L15" s="440">
        <v>991783</v>
      </c>
      <c r="M15" s="441">
        <v>992144</v>
      </c>
      <c r="N15" s="613">
        <f t="shared" si="3"/>
        <v>-361</v>
      </c>
      <c r="O15" s="613">
        <f t="shared" si="4"/>
        <v>-288800</v>
      </c>
      <c r="P15" s="613">
        <f t="shared" si="5"/>
        <v>-0.2888</v>
      </c>
      <c r="Q15" s="181"/>
    </row>
    <row r="16" spans="1:17" ht="18" customHeight="1">
      <c r="A16" s="191">
        <v>8</v>
      </c>
      <c r="B16" s="479" t="s">
        <v>403</v>
      </c>
      <c r="C16" s="484">
        <v>5128430</v>
      </c>
      <c r="D16" s="197" t="s">
        <v>12</v>
      </c>
      <c r="E16" s="311" t="s">
        <v>354</v>
      </c>
      <c r="F16" s="493">
        <v>800</v>
      </c>
      <c r="G16" s="440">
        <v>987571</v>
      </c>
      <c r="H16" s="441">
        <v>987571</v>
      </c>
      <c r="I16" s="624">
        <f>G16-H16</f>
        <v>0</v>
      </c>
      <c r="J16" s="624">
        <f t="shared" si="1"/>
        <v>0</v>
      </c>
      <c r="K16" s="624">
        <f t="shared" si="2"/>
        <v>0</v>
      </c>
      <c r="L16" s="440">
        <v>991003</v>
      </c>
      <c r="M16" s="441">
        <v>992063</v>
      </c>
      <c r="N16" s="613">
        <f>L16-M16</f>
        <v>-1060</v>
      </c>
      <c r="O16" s="613">
        <f t="shared" si="4"/>
        <v>-848000</v>
      </c>
      <c r="P16" s="613">
        <f t="shared" si="5"/>
        <v>-0.848</v>
      </c>
      <c r="Q16" s="181"/>
    </row>
    <row r="17" spans="1:17" ht="18" customHeight="1">
      <c r="A17" s="191">
        <v>9</v>
      </c>
      <c r="B17" s="479" t="s">
        <v>396</v>
      </c>
      <c r="C17" s="484">
        <v>5128445</v>
      </c>
      <c r="D17" s="197" t="s">
        <v>12</v>
      </c>
      <c r="E17" s="311" t="s">
        <v>354</v>
      </c>
      <c r="F17" s="493">
        <v>800</v>
      </c>
      <c r="G17" s="440">
        <v>993777</v>
      </c>
      <c r="H17" s="441">
        <v>993777</v>
      </c>
      <c r="I17" s="624">
        <f>G17-H17</f>
        <v>0</v>
      </c>
      <c r="J17" s="624">
        <f t="shared" si="1"/>
        <v>0</v>
      </c>
      <c r="K17" s="624">
        <f t="shared" si="2"/>
        <v>0</v>
      </c>
      <c r="L17" s="440">
        <v>996358</v>
      </c>
      <c r="M17" s="441">
        <v>996746</v>
      </c>
      <c r="N17" s="613">
        <f>L17-M17</f>
        <v>-388</v>
      </c>
      <c r="O17" s="613">
        <f t="shared" si="4"/>
        <v>-310400</v>
      </c>
      <c r="P17" s="613">
        <f t="shared" si="5"/>
        <v>-0.3104</v>
      </c>
      <c r="Q17" s="578"/>
    </row>
    <row r="18" spans="1:17" ht="18" customHeight="1">
      <c r="A18" s="191"/>
      <c r="B18" s="199" t="s">
        <v>387</v>
      </c>
      <c r="C18" s="193"/>
      <c r="D18" s="197"/>
      <c r="E18" s="311"/>
      <c r="F18" s="198"/>
      <c r="G18" s="130"/>
      <c r="H18" s="528"/>
      <c r="I18" s="625"/>
      <c r="J18" s="625"/>
      <c r="K18" s="625"/>
      <c r="L18" s="531"/>
      <c r="M18" s="79"/>
      <c r="N18" s="613"/>
      <c r="O18" s="613"/>
      <c r="P18" s="613"/>
      <c r="Q18" s="181"/>
    </row>
    <row r="19" spans="1:17" ht="18" customHeight="1">
      <c r="A19" s="191">
        <v>10</v>
      </c>
      <c r="B19" s="192" t="s">
        <v>204</v>
      </c>
      <c r="C19" s="193">
        <v>4865124</v>
      </c>
      <c r="D19" s="194" t="s">
        <v>12</v>
      </c>
      <c r="E19" s="311" t="s">
        <v>354</v>
      </c>
      <c r="F19" s="198">
        <v>100</v>
      </c>
      <c r="G19" s="440">
        <v>999009</v>
      </c>
      <c r="H19" s="441">
        <v>999009</v>
      </c>
      <c r="I19" s="625">
        <f aca="true" t="shared" si="6" ref="I19:I26">G19-H19</f>
        <v>0</v>
      </c>
      <c r="J19" s="625">
        <f t="shared" si="1"/>
        <v>0</v>
      </c>
      <c r="K19" s="625">
        <f t="shared" si="2"/>
        <v>0</v>
      </c>
      <c r="L19" s="440">
        <v>378572</v>
      </c>
      <c r="M19" s="441">
        <v>372257</v>
      </c>
      <c r="N19" s="613">
        <f aca="true" t="shared" si="7" ref="N19:N26">L19-M19</f>
        <v>6315</v>
      </c>
      <c r="O19" s="613">
        <f t="shared" si="4"/>
        <v>631500</v>
      </c>
      <c r="P19" s="613">
        <f t="shared" si="5"/>
        <v>0.6315</v>
      </c>
      <c r="Q19" s="181"/>
    </row>
    <row r="20" spans="1:17" ht="18" customHeight="1">
      <c r="A20" s="191">
        <v>11</v>
      </c>
      <c r="B20" s="192" t="s">
        <v>205</v>
      </c>
      <c r="C20" s="193">
        <v>4865125</v>
      </c>
      <c r="D20" s="197" t="s">
        <v>12</v>
      </c>
      <c r="E20" s="311" t="s">
        <v>354</v>
      </c>
      <c r="F20" s="198">
        <v>100</v>
      </c>
      <c r="G20" s="440">
        <v>6605</v>
      </c>
      <c r="H20" s="441">
        <v>6605</v>
      </c>
      <c r="I20" s="625">
        <f t="shared" si="6"/>
        <v>0</v>
      </c>
      <c r="J20" s="625">
        <f t="shared" si="1"/>
        <v>0</v>
      </c>
      <c r="K20" s="625">
        <f t="shared" si="2"/>
        <v>0</v>
      </c>
      <c r="L20" s="440">
        <v>470995</v>
      </c>
      <c r="M20" s="441">
        <v>470995</v>
      </c>
      <c r="N20" s="613">
        <f t="shared" si="7"/>
        <v>0</v>
      </c>
      <c r="O20" s="613">
        <f t="shared" si="4"/>
        <v>0</v>
      </c>
      <c r="P20" s="613">
        <f t="shared" si="5"/>
        <v>0</v>
      </c>
      <c r="Q20" s="181"/>
    </row>
    <row r="21" spans="1:17" ht="18" customHeight="1">
      <c r="A21" s="191">
        <v>12</v>
      </c>
      <c r="B21" s="195" t="s">
        <v>206</v>
      </c>
      <c r="C21" s="193">
        <v>4865126</v>
      </c>
      <c r="D21" s="197" t="s">
        <v>12</v>
      </c>
      <c r="E21" s="311" t="s">
        <v>354</v>
      </c>
      <c r="F21" s="198">
        <v>100</v>
      </c>
      <c r="G21" s="440">
        <v>12880</v>
      </c>
      <c r="H21" s="441">
        <v>12880</v>
      </c>
      <c r="I21" s="625">
        <f t="shared" si="6"/>
        <v>0</v>
      </c>
      <c r="J21" s="625">
        <f t="shared" si="1"/>
        <v>0</v>
      </c>
      <c r="K21" s="625">
        <f t="shared" si="2"/>
        <v>0</v>
      </c>
      <c r="L21" s="440">
        <v>361824</v>
      </c>
      <c r="M21" s="441">
        <v>359166</v>
      </c>
      <c r="N21" s="613">
        <f t="shared" si="7"/>
        <v>2658</v>
      </c>
      <c r="O21" s="613">
        <f t="shared" si="4"/>
        <v>265800</v>
      </c>
      <c r="P21" s="613">
        <f t="shared" si="5"/>
        <v>0.2658</v>
      </c>
      <c r="Q21" s="181"/>
    </row>
    <row r="22" spans="1:17" ht="18" customHeight="1">
      <c r="A22" s="191">
        <v>13</v>
      </c>
      <c r="B22" s="192" t="s">
        <v>207</v>
      </c>
      <c r="C22" s="193">
        <v>4865127</v>
      </c>
      <c r="D22" s="197" t="s">
        <v>12</v>
      </c>
      <c r="E22" s="311" t="s">
        <v>354</v>
      </c>
      <c r="F22" s="198">
        <v>100</v>
      </c>
      <c r="G22" s="440">
        <v>5279</v>
      </c>
      <c r="H22" s="441">
        <v>5279</v>
      </c>
      <c r="I22" s="625">
        <f t="shared" si="6"/>
        <v>0</v>
      </c>
      <c r="J22" s="625">
        <f t="shared" si="1"/>
        <v>0</v>
      </c>
      <c r="K22" s="625">
        <f t="shared" si="2"/>
        <v>0</v>
      </c>
      <c r="L22" s="440">
        <v>361054</v>
      </c>
      <c r="M22" s="441">
        <v>356136</v>
      </c>
      <c r="N22" s="613">
        <f t="shared" si="7"/>
        <v>4918</v>
      </c>
      <c r="O22" s="613">
        <f t="shared" si="4"/>
        <v>491800</v>
      </c>
      <c r="P22" s="613">
        <f t="shared" si="5"/>
        <v>0.4918</v>
      </c>
      <c r="Q22" s="181"/>
    </row>
    <row r="23" spans="1:17" ht="18" customHeight="1">
      <c r="A23" s="191">
        <v>14</v>
      </c>
      <c r="B23" s="192" t="s">
        <v>208</v>
      </c>
      <c r="C23" s="193">
        <v>4865128</v>
      </c>
      <c r="D23" s="197" t="s">
        <v>12</v>
      </c>
      <c r="E23" s="311" t="s">
        <v>354</v>
      </c>
      <c r="F23" s="198">
        <v>100</v>
      </c>
      <c r="G23" s="440">
        <v>997660</v>
      </c>
      <c r="H23" s="441">
        <v>997660</v>
      </c>
      <c r="I23" s="625">
        <f t="shared" si="6"/>
        <v>0</v>
      </c>
      <c r="J23" s="625">
        <f t="shared" si="1"/>
        <v>0</v>
      </c>
      <c r="K23" s="625">
        <f t="shared" si="2"/>
        <v>0</v>
      </c>
      <c r="L23" s="440">
        <v>304844</v>
      </c>
      <c r="M23" s="441">
        <v>301353</v>
      </c>
      <c r="N23" s="613">
        <f t="shared" si="7"/>
        <v>3491</v>
      </c>
      <c r="O23" s="613">
        <f t="shared" si="4"/>
        <v>349100</v>
      </c>
      <c r="P23" s="613">
        <f t="shared" si="5"/>
        <v>0.3491</v>
      </c>
      <c r="Q23" s="181"/>
    </row>
    <row r="24" spans="1:17" ht="18" customHeight="1">
      <c r="A24" s="191">
        <v>15</v>
      </c>
      <c r="B24" s="192" t="s">
        <v>209</v>
      </c>
      <c r="C24" s="193">
        <v>4865129</v>
      </c>
      <c r="D24" s="194" t="s">
        <v>12</v>
      </c>
      <c r="E24" s="311" t="s">
        <v>354</v>
      </c>
      <c r="F24" s="198">
        <v>100</v>
      </c>
      <c r="G24" s="440">
        <v>13</v>
      </c>
      <c r="H24" s="441">
        <v>13</v>
      </c>
      <c r="I24" s="625">
        <f t="shared" si="6"/>
        <v>0</v>
      </c>
      <c r="J24" s="625">
        <f t="shared" si="1"/>
        <v>0</v>
      </c>
      <c r="K24" s="625">
        <f t="shared" si="2"/>
        <v>0</v>
      </c>
      <c r="L24" s="440">
        <v>189390</v>
      </c>
      <c r="M24" s="441">
        <v>182512</v>
      </c>
      <c r="N24" s="613">
        <f t="shared" si="7"/>
        <v>6878</v>
      </c>
      <c r="O24" s="613">
        <f t="shared" si="4"/>
        <v>687800</v>
      </c>
      <c r="P24" s="613">
        <f t="shared" si="5"/>
        <v>0.6878</v>
      </c>
      <c r="Q24" s="181"/>
    </row>
    <row r="25" spans="1:17" ht="18" customHeight="1">
      <c r="A25" s="191">
        <v>16</v>
      </c>
      <c r="B25" s="192" t="s">
        <v>210</v>
      </c>
      <c r="C25" s="193">
        <v>4865130</v>
      </c>
      <c r="D25" s="197" t="s">
        <v>12</v>
      </c>
      <c r="E25" s="311" t="s">
        <v>354</v>
      </c>
      <c r="F25" s="198">
        <v>100</v>
      </c>
      <c r="G25" s="440">
        <v>13432</v>
      </c>
      <c r="H25" s="441">
        <v>13432</v>
      </c>
      <c r="I25" s="625">
        <f t="shared" si="6"/>
        <v>0</v>
      </c>
      <c r="J25" s="625">
        <f t="shared" si="1"/>
        <v>0</v>
      </c>
      <c r="K25" s="625">
        <f t="shared" si="2"/>
        <v>0</v>
      </c>
      <c r="L25" s="440">
        <v>259759</v>
      </c>
      <c r="M25" s="441">
        <v>259759</v>
      </c>
      <c r="N25" s="613">
        <f t="shared" si="7"/>
        <v>0</v>
      </c>
      <c r="O25" s="613">
        <f t="shared" si="4"/>
        <v>0</v>
      </c>
      <c r="P25" s="613">
        <f t="shared" si="5"/>
        <v>0</v>
      </c>
      <c r="Q25" s="181"/>
    </row>
    <row r="26" spans="1:17" ht="18" customHeight="1">
      <c r="A26" s="191">
        <v>17</v>
      </c>
      <c r="B26" s="192" t="s">
        <v>211</v>
      </c>
      <c r="C26" s="193">
        <v>4865132</v>
      </c>
      <c r="D26" s="197" t="s">
        <v>12</v>
      </c>
      <c r="E26" s="311" t="s">
        <v>354</v>
      </c>
      <c r="F26" s="198">
        <v>100</v>
      </c>
      <c r="G26" s="443">
        <v>51073</v>
      </c>
      <c r="H26" s="444">
        <v>51073</v>
      </c>
      <c r="I26" s="625">
        <f t="shared" si="6"/>
        <v>0</v>
      </c>
      <c r="J26" s="625">
        <f t="shared" si="1"/>
        <v>0</v>
      </c>
      <c r="K26" s="625">
        <f t="shared" si="2"/>
        <v>0</v>
      </c>
      <c r="L26" s="443">
        <v>704427</v>
      </c>
      <c r="M26" s="444">
        <v>704427</v>
      </c>
      <c r="N26" s="619">
        <f t="shared" si="7"/>
        <v>0</v>
      </c>
      <c r="O26" s="619">
        <f t="shared" si="4"/>
        <v>0</v>
      </c>
      <c r="P26" s="619">
        <f t="shared" si="5"/>
        <v>0</v>
      </c>
      <c r="Q26" s="578"/>
    </row>
    <row r="27" spans="1:17" ht="18" customHeight="1">
      <c r="A27" s="191"/>
      <c r="B27" s="200" t="s">
        <v>212</v>
      </c>
      <c r="C27" s="193"/>
      <c r="D27" s="197"/>
      <c r="E27" s="311"/>
      <c r="F27" s="198"/>
      <c r="G27" s="130"/>
      <c r="H27" s="528"/>
      <c r="I27" s="625"/>
      <c r="J27" s="625"/>
      <c r="K27" s="625"/>
      <c r="L27" s="531"/>
      <c r="M27" s="79"/>
      <c r="N27" s="613"/>
      <c r="O27" s="613"/>
      <c r="P27" s="613"/>
      <c r="Q27" s="181"/>
    </row>
    <row r="28" spans="1:17" ht="18" customHeight="1">
      <c r="A28" s="191">
        <v>18</v>
      </c>
      <c r="B28" s="192" t="s">
        <v>213</v>
      </c>
      <c r="C28" s="193">
        <v>4865037</v>
      </c>
      <c r="D28" s="197" t="s">
        <v>12</v>
      </c>
      <c r="E28" s="311" t="s">
        <v>354</v>
      </c>
      <c r="F28" s="198">
        <v>1100</v>
      </c>
      <c r="G28" s="440">
        <v>0</v>
      </c>
      <c r="H28" s="441">
        <v>0</v>
      </c>
      <c r="I28" s="625">
        <f>G28-H28</f>
        <v>0</v>
      </c>
      <c r="J28" s="625">
        <f t="shared" si="1"/>
        <v>0</v>
      </c>
      <c r="K28" s="625">
        <f t="shared" si="2"/>
        <v>0</v>
      </c>
      <c r="L28" s="440">
        <v>84057</v>
      </c>
      <c r="M28" s="441">
        <v>81351</v>
      </c>
      <c r="N28" s="613">
        <f>L28-M28</f>
        <v>2706</v>
      </c>
      <c r="O28" s="613">
        <f t="shared" si="4"/>
        <v>2976600</v>
      </c>
      <c r="P28" s="613">
        <f t="shared" si="5"/>
        <v>2.9766</v>
      </c>
      <c r="Q28" s="181"/>
    </row>
    <row r="29" spans="1:17" ht="18" customHeight="1">
      <c r="A29" s="191">
        <v>19</v>
      </c>
      <c r="B29" s="192" t="s">
        <v>214</v>
      </c>
      <c r="C29" s="193">
        <v>4865038</v>
      </c>
      <c r="D29" s="197" t="s">
        <v>12</v>
      </c>
      <c r="E29" s="311" t="s">
        <v>354</v>
      </c>
      <c r="F29" s="198">
        <v>1000</v>
      </c>
      <c r="G29" s="440">
        <v>2323</v>
      </c>
      <c r="H29" s="441">
        <v>2319</v>
      </c>
      <c r="I29" s="625">
        <f>G29-H29</f>
        <v>4</v>
      </c>
      <c r="J29" s="625">
        <f t="shared" si="1"/>
        <v>4000</v>
      </c>
      <c r="K29" s="625">
        <f t="shared" si="2"/>
        <v>0.004</v>
      </c>
      <c r="L29" s="440">
        <v>39501</v>
      </c>
      <c r="M29" s="441">
        <v>39004</v>
      </c>
      <c r="N29" s="613">
        <f>L29-M29</f>
        <v>497</v>
      </c>
      <c r="O29" s="613">
        <f t="shared" si="4"/>
        <v>497000</v>
      </c>
      <c r="P29" s="613">
        <f t="shared" si="5"/>
        <v>0.497</v>
      </c>
      <c r="Q29" s="181"/>
    </row>
    <row r="30" spans="1:17" ht="18" customHeight="1">
      <c r="A30" s="191">
        <v>20</v>
      </c>
      <c r="B30" s="192" t="s">
        <v>215</v>
      </c>
      <c r="C30" s="193">
        <v>4865039</v>
      </c>
      <c r="D30" s="197" t="s">
        <v>12</v>
      </c>
      <c r="E30" s="311" t="s">
        <v>354</v>
      </c>
      <c r="F30" s="198">
        <v>1100</v>
      </c>
      <c r="G30" s="440">
        <v>0</v>
      </c>
      <c r="H30" s="441">
        <v>0</v>
      </c>
      <c r="I30" s="625">
        <f>G30-H30</f>
        <v>0</v>
      </c>
      <c r="J30" s="625">
        <f t="shared" si="1"/>
        <v>0</v>
      </c>
      <c r="K30" s="625">
        <f t="shared" si="2"/>
        <v>0</v>
      </c>
      <c r="L30" s="440">
        <v>150102</v>
      </c>
      <c r="M30" s="441">
        <v>150056</v>
      </c>
      <c r="N30" s="613">
        <f>L30-M30</f>
        <v>46</v>
      </c>
      <c r="O30" s="613">
        <f t="shared" si="4"/>
        <v>50600</v>
      </c>
      <c r="P30" s="613">
        <f t="shared" si="5"/>
        <v>0.0506</v>
      </c>
      <c r="Q30" s="181"/>
    </row>
    <row r="31" spans="1:17" ht="18" customHeight="1">
      <c r="A31" s="191">
        <v>21</v>
      </c>
      <c r="B31" s="195" t="s">
        <v>216</v>
      </c>
      <c r="C31" s="193">
        <v>4865040</v>
      </c>
      <c r="D31" s="197" t="s">
        <v>12</v>
      </c>
      <c r="E31" s="311" t="s">
        <v>354</v>
      </c>
      <c r="F31" s="198">
        <v>1000</v>
      </c>
      <c r="G31" s="440">
        <v>6621</v>
      </c>
      <c r="H31" s="441">
        <v>6646</v>
      </c>
      <c r="I31" s="625">
        <f>G31-H31</f>
        <v>-25</v>
      </c>
      <c r="J31" s="625">
        <f t="shared" si="1"/>
        <v>-25000</v>
      </c>
      <c r="K31" s="625">
        <f t="shared" si="2"/>
        <v>-0.025</v>
      </c>
      <c r="L31" s="440">
        <v>53930</v>
      </c>
      <c r="M31" s="441">
        <v>53763</v>
      </c>
      <c r="N31" s="613">
        <f>L31-M31</f>
        <v>167</v>
      </c>
      <c r="O31" s="613">
        <f t="shared" si="4"/>
        <v>167000</v>
      </c>
      <c r="P31" s="613">
        <f t="shared" si="5"/>
        <v>0.167</v>
      </c>
      <c r="Q31" s="181"/>
    </row>
    <row r="32" spans="1:17" ht="18" customHeight="1">
      <c r="A32" s="191"/>
      <c r="B32" s="200"/>
      <c r="C32" s="193"/>
      <c r="D32" s="197"/>
      <c r="E32" s="311"/>
      <c r="F32" s="198"/>
      <c r="G32" s="130"/>
      <c r="H32" s="79"/>
      <c r="I32" s="624"/>
      <c r="J32" s="624"/>
      <c r="K32" s="626">
        <f>SUM(K28:K31)</f>
        <v>-0.021</v>
      </c>
      <c r="L32" s="219"/>
      <c r="M32" s="79"/>
      <c r="N32" s="613"/>
      <c r="O32" s="613"/>
      <c r="P32" s="677">
        <f>SUM(P28:P31)</f>
        <v>3.6912</v>
      </c>
      <c r="Q32" s="181"/>
    </row>
    <row r="33" spans="1:17" ht="18" customHeight="1">
      <c r="A33" s="191"/>
      <c r="B33" s="199" t="s">
        <v>121</v>
      </c>
      <c r="C33" s="193"/>
      <c r="D33" s="194"/>
      <c r="E33" s="311"/>
      <c r="F33" s="198"/>
      <c r="G33" s="130"/>
      <c r="H33" s="79"/>
      <c r="I33" s="624"/>
      <c r="J33" s="624"/>
      <c r="K33" s="624"/>
      <c r="L33" s="219"/>
      <c r="M33" s="79"/>
      <c r="N33" s="613"/>
      <c r="O33" s="613"/>
      <c r="P33" s="613"/>
      <c r="Q33" s="181"/>
    </row>
    <row r="34" spans="1:17" ht="18" customHeight="1">
      <c r="A34" s="191">
        <v>22</v>
      </c>
      <c r="B34" s="728" t="s">
        <v>409</v>
      </c>
      <c r="C34" s="193">
        <v>4864845</v>
      </c>
      <c r="D34" s="192" t="s">
        <v>12</v>
      </c>
      <c r="E34" s="192" t="s">
        <v>354</v>
      </c>
      <c r="F34" s="198">
        <v>1000</v>
      </c>
      <c r="G34" s="443">
        <v>1836</v>
      </c>
      <c r="H34" s="444">
        <v>1783</v>
      </c>
      <c r="I34" s="625">
        <f>G34-H34</f>
        <v>53</v>
      </c>
      <c r="J34" s="625">
        <f t="shared" si="1"/>
        <v>53000</v>
      </c>
      <c r="K34" s="625">
        <f t="shared" si="2"/>
        <v>0.053</v>
      </c>
      <c r="L34" s="443">
        <v>73682</v>
      </c>
      <c r="M34" s="444">
        <v>73608</v>
      </c>
      <c r="N34" s="619">
        <f>L34-M34</f>
        <v>74</v>
      </c>
      <c r="O34" s="619">
        <f t="shared" si="4"/>
        <v>74000</v>
      </c>
      <c r="P34" s="619">
        <f t="shared" si="5"/>
        <v>0.074</v>
      </c>
      <c r="Q34" s="727"/>
    </row>
    <row r="35" spans="1:17" ht="18">
      <c r="A35" s="191">
        <v>23</v>
      </c>
      <c r="B35" s="192" t="s">
        <v>188</v>
      </c>
      <c r="C35" s="193">
        <v>4864862</v>
      </c>
      <c r="D35" s="197" t="s">
        <v>12</v>
      </c>
      <c r="E35" s="311" t="s">
        <v>354</v>
      </c>
      <c r="F35" s="198">
        <v>1000</v>
      </c>
      <c r="G35" s="443">
        <v>10798</v>
      </c>
      <c r="H35" s="444">
        <v>9977</v>
      </c>
      <c r="I35" s="625">
        <f>G35-H35</f>
        <v>821</v>
      </c>
      <c r="J35" s="625">
        <f t="shared" si="1"/>
        <v>821000</v>
      </c>
      <c r="K35" s="625">
        <f t="shared" si="2"/>
        <v>0.821</v>
      </c>
      <c r="L35" s="443">
        <v>160</v>
      </c>
      <c r="M35" s="444">
        <v>153</v>
      </c>
      <c r="N35" s="619">
        <f>L35-M35</f>
        <v>7</v>
      </c>
      <c r="O35" s="619">
        <f t="shared" si="4"/>
        <v>7000</v>
      </c>
      <c r="P35" s="619">
        <f t="shared" si="5"/>
        <v>0.007</v>
      </c>
      <c r="Q35" s="696"/>
    </row>
    <row r="36" spans="1:17" ht="18" customHeight="1">
      <c r="A36" s="191">
        <v>24</v>
      </c>
      <c r="B36" s="195" t="s">
        <v>189</v>
      </c>
      <c r="C36" s="193">
        <v>4865142</v>
      </c>
      <c r="D36" s="197" t="s">
        <v>12</v>
      </c>
      <c r="E36" s="311" t="s">
        <v>354</v>
      </c>
      <c r="F36" s="198">
        <v>500</v>
      </c>
      <c r="G36" s="440">
        <v>902005</v>
      </c>
      <c r="H36" s="441">
        <v>902005</v>
      </c>
      <c r="I36" s="624">
        <f>G36-H36</f>
        <v>0</v>
      </c>
      <c r="J36" s="624">
        <f t="shared" si="1"/>
        <v>0</v>
      </c>
      <c r="K36" s="624">
        <f t="shared" si="2"/>
        <v>0</v>
      </c>
      <c r="L36" s="440">
        <v>54637</v>
      </c>
      <c r="M36" s="441">
        <v>54637</v>
      </c>
      <c r="N36" s="613">
        <f>L36-M36</f>
        <v>0</v>
      </c>
      <c r="O36" s="613">
        <f t="shared" si="4"/>
        <v>0</v>
      </c>
      <c r="P36" s="613">
        <f t="shared" si="5"/>
        <v>0</v>
      </c>
      <c r="Q36" s="696"/>
    </row>
    <row r="37" spans="1:17" s="730" customFormat="1" ht="18" customHeight="1">
      <c r="A37" s="191">
        <v>25</v>
      </c>
      <c r="B37" s="797" t="s">
        <v>417</v>
      </c>
      <c r="C37" s="798">
        <v>5128435</v>
      </c>
      <c r="D37" s="799" t="s">
        <v>12</v>
      </c>
      <c r="E37" s="800" t="s">
        <v>354</v>
      </c>
      <c r="F37" s="801">
        <v>400</v>
      </c>
      <c r="G37" s="780">
        <v>15366</v>
      </c>
      <c r="H37" s="350">
        <v>15452</v>
      </c>
      <c r="I37" s="802">
        <f>G37-H37</f>
        <v>-86</v>
      </c>
      <c r="J37" s="802">
        <f>$F37*I37</f>
        <v>-34400</v>
      </c>
      <c r="K37" s="802">
        <f>J37/1000000</f>
        <v>-0.0344</v>
      </c>
      <c r="L37" s="780">
        <v>3270</v>
      </c>
      <c r="M37" s="350">
        <v>3421</v>
      </c>
      <c r="N37" s="803">
        <f>L37-M37</f>
        <v>-151</v>
      </c>
      <c r="O37" s="803">
        <f>$F37*N37</f>
        <v>-60400</v>
      </c>
      <c r="P37" s="803">
        <f>O37/1000000</f>
        <v>-0.0604</v>
      </c>
      <c r="Q37" s="734"/>
    </row>
    <row r="38" spans="1:17" ht="18" customHeight="1">
      <c r="A38" s="191"/>
      <c r="B38" s="200" t="s">
        <v>193</v>
      </c>
      <c r="C38" s="193"/>
      <c r="D38" s="197"/>
      <c r="E38" s="311"/>
      <c r="F38" s="198"/>
      <c r="G38" s="130"/>
      <c r="H38" s="79"/>
      <c r="I38" s="624"/>
      <c r="J38" s="624"/>
      <c r="K38" s="624"/>
      <c r="L38" s="219"/>
      <c r="M38" s="79"/>
      <c r="N38" s="613"/>
      <c r="O38" s="613"/>
      <c r="P38" s="613"/>
      <c r="Q38" s="692"/>
    </row>
    <row r="39" spans="1:17" ht="17.25" customHeight="1">
      <c r="A39" s="191">
        <v>25</v>
      </c>
      <c r="B39" s="192" t="s">
        <v>408</v>
      </c>
      <c r="C39" s="193">
        <v>4864892</v>
      </c>
      <c r="D39" s="197" t="s">
        <v>12</v>
      </c>
      <c r="E39" s="311" t="s">
        <v>354</v>
      </c>
      <c r="F39" s="198">
        <v>-500</v>
      </c>
      <c r="G39" s="443">
        <v>187</v>
      </c>
      <c r="H39" s="444">
        <v>187</v>
      </c>
      <c r="I39" s="625">
        <f>G39-H39</f>
        <v>0</v>
      </c>
      <c r="J39" s="625">
        <f t="shared" si="1"/>
        <v>0</v>
      </c>
      <c r="K39" s="625">
        <f t="shared" si="2"/>
        <v>0</v>
      </c>
      <c r="L39" s="443">
        <v>17206</v>
      </c>
      <c r="M39" s="444">
        <v>17414</v>
      </c>
      <c r="N39" s="619">
        <f>L39-M39</f>
        <v>-208</v>
      </c>
      <c r="O39" s="619">
        <f t="shared" si="4"/>
        <v>104000</v>
      </c>
      <c r="P39" s="619">
        <f t="shared" si="5"/>
        <v>0.104</v>
      </c>
      <c r="Q39" s="692"/>
    </row>
    <row r="40" spans="1:17" ht="17.25" customHeight="1">
      <c r="A40" s="191">
        <v>26</v>
      </c>
      <c r="B40" s="192" t="s">
        <v>411</v>
      </c>
      <c r="C40" s="193">
        <v>4864826</v>
      </c>
      <c r="D40" s="197" t="s">
        <v>12</v>
      </c>
      <c r="E40" s="311" t="s">
        <v>354</v>
      </c>
      <c r="F40" s="196">
        <v>-83.3333333333333</v>
      </c>
      <c r="G40" s="443">
        <v>3106</v>
      </c>
      <c r="H40" s="444">
        <v>3106</v>
      </c>
      <c r="I40" s="625">
        <f>G40-H40</f>
        <v>0</v>
      </c>
      <c r="J40" s="625">
        <f t="shared" si="1"/>
        <v>0</v>
      </c>
      <c r="K40" s="625">
        <f t="shared" si="2"/>
        <v>0</v>
      </c>
      <c r="L40" s="443">
        <v>978967</v>
      </c>
      <c r="M40" s="444">
        <v>979057</v>
      </c>
      <c r="N40" s="619">
        <f>L40-M40</f>
        <v>-90</v>
      </c>
      <c r="O40" s="619">
        <f t="shared" si="4"/>
        <v>7499.999999999997</v>
      </c>
      <c r="P40" s="619">
        <f t="shared" si="5"/>
        <v>0.007499999999999997</v>
      </c>
      <c r="Q40" s="553"/>
    </row>
    <row r="41" spans="1:17" ht="17.25" customHeight="1">
      <c r="A41" s="191">
        <v>27</v>
      </c>
      <c r="B41" s="192" t="s">
        <v>121</v>
      </c>
      <c r="C41" s="193">
        <v>4864791</v>
      </c>
      <c r="D41" s="197" t="s">
        <v>12</v>
      </c>
      <c r="E41" s="311" t="s">
        <v>354</v>
      </c>
      <c r="F41" s="196">
        <v>-166.666666666667</v>
      </c>
      <c r="G41" s="443">
        <v>988458</v>
      </c>
      <c r="H41" s="444">
        <v>988765</v>
      </c>
      <c r="I41" s="625">
        <f>G41-H41</f>
        <v>-307</v>
      </c>
      <c r="J41" s="625">
        <f t="shared" si="1"/>
        <v>51166.666666666766</v>
      </c>
      <c r="K41" s="625">
        <f t="shared" si="2"/>
        <v>0.05116666666666676</v>
      </c>
      <c r="L41" s="443">
        <v>993182</v>
      </c>
      <c r="M41" s="444">
        <v>993289</v>
      </c>
      <c r="N41" s="619">
        <f>L41-M41</f>
        <v>-107</v>
      </c>
      <c r="O41" s="619">
        <f t="shared" si="4"/>
        <v>17833.33333333337</v>
      </c>
      <c r="P41" s="619">
        <f t="shared" si="5"/>
        <v>0.017833333333333368</v>
      </c>
      <c r="Q41" s="553"/>
    </row>
    <row r="42" spans="1:17" ht="16.5" customHeight="1" thickBot="1">
      <c r="A42" s="191"/>
      <c r="B42" s="719"/>
      <c r="C42" s="204"/>
      <c r="D42" s="206"/>
      <c r="E42" s="203"/>
      <c r="F42" s="720"/>
      <c r="G42" s="721"/>
      <c r="H42" s="721"/>
      <c r="I42" s="721"/>
      <c r="J42" s="721"/>
      <c r="K42" s="721"/>
      <c r="L42" s="721"/>
      <c r="M42" s="721"/>
      <c r="N42" s="721"/>
      <c r="O42" s="721"/>
      <c r="P42" s="721"/>
      <c r="Q42" s="717"/>
    </row>
    <row r="43" spans="1:17" ht="18" customHeight="1" thickTop="1">
      <c r="A43" s="190"/>
      <c r="B43" s="192"/>
      <c r="C43" s="193"/>
      <c r="D43" s="194"/>
      <c r="E43" s="311"/>
      <c r="F43" s="193"/>
      <c r="G43" s="193"/>
      <c r="H43" s="79"/>
      <c r="I43" s="79"/>
      <c r="J43" s="79"/>
      <c r="K43" s="79"/>
      <c r="L43" s="530"/>
      <c r="M43" s="79"/>
      <c r="N43" s="79"/>
      <c r="O43" s="79"/>
      <c r="P43" s="79"/>
      <c r="Q43" s="25"/>
    </row>
    <row r="44" spans="1:17" ht="21" customHeight="1" thickBot="1">
      <c r="A44" s="215"/>
      <c r="B44" s="537"/>
      <c r="C44" s="204"/>
      <c r="D44" s="206"/>
      <c r="E44" s="203"/>
      <c r="F44" s="204"/>
      <c r="G44" s="204"/>
      <c r="H44" s="89"/>
      <c r="I44" s="89"/>
      <c r="J44" s="89"/>
      <c r="K44" s="89"/>
      <c r="L44" s="89"/>
      <c r="M44" s="89"/>
      <c r="N44" s="89"/>
      <c r="O44" s="89"/>
      <c r="P44" s="89"/>
      <c r="Q44" s="218" t="str">
        <f>NDPL!Q1</f>
        <v>JULY-2014</v>
      </c>
    </row>
    <row r="45" spans="1:17" ht="21.75" customHeight="1" thickTop="1">
      <c r="A45" s="188"/>
      <c r="B45" s="541" t="s">
        <v>356</v>
      </c>
      <c r="C45" s="193"/>
      <c r="D45" s="194"/>
      <c r="E45" s="311"/>
      <c r="F45" s="193"/>
      <c r="G45" s="542"/>
      <c r="H45" s="79"/>
      <c r="I45" s="79"/>
      <c r="J45" s="79"/>
      <c r="K45" s="79"/>
      <c r="L45" s="542"/>
      <c r="M45" s="79"/>
      <c r="N45" s="79"/>
      <c r="O45" s="79"/>
      <c r="P45" s="543"/>
      <c r="Q45" s="544"/>
    </row>
    <row r="46" spans="1:17" ht="21" customHeight="1">
      <c r="A46" s="191"/>
      <c r="B46" s="708" t="s">
        <v>401</v>
      </c>
      <c r="C46" s="193"/>
      <c r="D46" s="194"/>
      <c r="E46" s="311"/>
      <c r="F46" s="193"/>
      <c r="G46" s="130"/>
      <c r="H46" s="79"/>
      <c r="I46" s="79"/>
      <c r="J46" s="79"/>
      <c r="K46" s="79"/>
      <c r="L46" s="130"/>
      <c r="M46" s="79"/>
      <c r="N46" s="79"/>
      <c r="O46" s="79"/>
      <c r="P46" s="79"/>
      <c r="Q46" s="709"/>
    </row>
    <row r="47" spans="1:17" ht="18">
      <c r="A47" s="191">
        <v>26</v>
      </c>
      <c r="B47" s="192" t="s">
        <v>402</v>
      </c>
      <c r="C47" s="193">
        <v>5128418</v>
      </c>
      <c r="D47" s="197" t="s">
        <v>12</v>
      </c>
      <c r="E47" s="311" t="s">
        <v>354</v>
      </c>
      <c r="F47" s="193">
        <v>-1000</v>
      </c>
      <c r="G47" s="440">
        <v>982834</v>
      </c>
      <c r="H47" s="441">
        <v>982942</v>
      </c>
      <c r="I47" s="613">
        <f>G47-H47</f>
        <v>-108</v>
      </c>
      <c r="J47" s="613">
        <f t="shared" si="1"/>
        <v>108000</v>
      </c>
      <c r="K47" s="613">
        <f t="shared" si="2"/>
        <v>0.108</v>
      </c>
      <c r="L47" s="440">
        <v>980443</v>
      </c>
      <c r="M47" s="441">
        <v>983179</v>
      </c>
      <c r="N47" s="613">
        <f>L47-M47</f>
        <v>-2736</v>
      </c>
      <c r="O47" s="613">
        <f t="shared" si="4"/>
        <v>2736000</v>
      </c>
      <c r="P47" s="613">
        <f t="shared" si="5"/>
        <v>2.736</v>
      </c>
      <c r="Q47" s="710"/>
    </row>
    <row r="48" spans="1:17" ht="18">
      <c r="A48" s="191">
        <v>27</v>
      </c>
      <c r="B48" s="192" t="s">
        <v>413</v>
      </c>
      <c r="C48" s="193">
        <v>5128421</v>
      </c>
      <c r="D48" s="197" t="s">
        <v>12</v>
      </c>
      <c r="E48" s="311" t="s">
        <v>354</v>
      </c>
      <c r="F48" s="193">
        <v>-1000</v>
      </c>
      <c r="G48" s="440">
        <v>23</v>
      </c>
      <c r="H48" s="441">
        <v>23</v>
      </c>
      <c r="I48" s="380">
        <f>G48-H48</f>
        <v>0</v>
      </c>
      <c r="J48" s="380">
        <f>$F48*I48</f>
        <v>0</v>
      </c>
      <c r="K48" s="380">
        <f>J48/1000000</f>
        <v>0</v>
      </c>
      <c r="L48" s="440">
        <v>44</v>
      </c>
      <c r="M48" s="441">
        <v>0</v>
      </c>
      <c r="N48" s="380">
        <f>L48-M48</f>
        <v>44</v>
      </c>
      <c r="O48" s="380">
        <f>$F48*N48</f>
        <v>-44000</v>
      </c>
      <c r="P48" s="380">
        <f>O48/1000000</f>
        <v>-0.044</v>
      </c>
      <c r="Q48" s="710"/>
    </row>
    <row r="49" spans="1:17" ht="18">
      <c r="A49" s="191"/>
      <c r="B49" s="708" t="s">
        <v>405</v>
      </c>
      <c r="C49" s="193"/>
      <c r="D49" s="197"/>
      <c r="E49" s="311"/>
      <c r="F49" s="193"/>
      <c r="G49" s="440"/>
      <c r="H49" s="441"/>
      <c r="I49" s="613"/>
      <c r="J49" s="613"/>
      <c r="K49" s="613"/>
      <c r="L49" s="440"/>
      <c r="M49" s="441"/>
      <c r="N49" s="613"/>
      <c r="O49" s="613"/>
      <c r="P49" s="613"/>
      <c r="Q49" s="710"/>
    </row>
    <row r="50" spans="1:17" ht="18">
      <c r="A50" s="191">
        <v>28</v>
      </c>
      <c r="B50" s="192" t="s">
        <v>402</v>
      </c>
      <c r="C50" s="193">
        <v>5128422</v>
      </c>
      <c r="D50" s="197" t="s">
        <v>12</v>
      </c>
      <c r="E50" s="311" t="s">
        <v>354</v>
      </c>
      <c r="F50" s="193">
        <v>-1000</v>
      </c>
      <c r="G50" s="440">
        <v>980744</v>
      </c>
      <c r="H50" s="441">
        <v>980912</v>
      </c>
      <c r="I50" s="613">
        <f>G50-H50</f>
        <v>-168</v>
      </c>
      <c r="J50" s="613">
        <f t="shared" si="1"/>
        <v>168000</v>
      </c>
      <c r="K50" s="613">
        <f t="shared" si="2"/>
        <v>0.168</v>
      </c>
      <c r="L50" s="440">
        <v>985533</v>
      </c>
      <c r="M50" s="441">
        <v>986750</v>
      </c>
      <c r="N50" s="613">
        <f>L50-M50</f>
        <v>-1217</v>
      </c>
      <c r="O50" s="613">
        <f t="shared" si="4"/>
        <v>1217000</v>
      </c>
      <c r="P50" s="613">
        <f t="shared" si="5"/>
        <v>1.217</v>
      </c>
      <c r="Q50" s="710"/>
    </row>
    <row r="51" spans="1:17" ht="18">
      <c r="A51" s="191">
        <v>29</v>
      </c>
      <c r="B51" s="192" t="s">
        <v>413</v>
      </c>
      <c r="C51" s="193">
        <v>5128428</v>
      </c>
      <c r="D51" s="197" t="s">
        <v>12</v>
      </c>
      <c r="E51" s="311" t="s">
        <v>354</v>
      </c>
      <c r="F51" s="193">
        <v>-1000</v>
      </c>
      <c r="G51" s="440">
        <v>996332</v>
      </c>
      <c r="H51" s="441">
        <v>996507</v>
      </c>
      <c r="I51" s="613">
        <f>G51-H51</f>
        <v>-175</v>
      </c>
      <c r="J51" s="613">
        <f>$F51*I51</f>
        <v>175000</v>
      </c>
      <c r="K51" s="613">
        <f>J51/1000000</f>
        <v>0.175</v>
      </c>
      <c r="L51" s="440">
        <v>997350</v>
      </c>
      <c r="M51" s="441">
        <v>998592</v>
      </c>
      <c r="N51" s="613">
        <f>L51-M51</f>
        <v>-1242</v>
      </c>
      <c r="O51" s="613">
        <f>$F51*N51</f>
        <v>1242000</v>
      </c>
      <c r="P51" s="613">
        <f>O51/1000000</f>
        <v>1.242</v>
      </c>
      <c r="Q51" s="710"/>
    </row>
    <row r="52" spans="1:17" ht="18" customHeight="1">
      <c r="A52" s="191"/>
      <c r="B52" s="199" t="s">
        <v>194</v>
      </c>
      <c r="C52" s="193"/>
      <c r="D52" s="194"/>
      <c r="E52" s="311"/>
      <c r="F52" s="198"/>
      <c r="G52" s="130"/>
      <c r="H52" s="79"/>
      <c r="I52" s="79"/>
      <c r="J52" s="79"/>
      <c r="K52" s="79"/>
      <c r="L52" s="219"/>
      <c r="M52" s="79"/>
      <c r="N52" s="79"/>
      <c r="O52" s="79"/>
      <c r="P52" s="79"/>
      <c r="Q52" s="181"/>
    </row>
    <row r="53" spans="1:17" ht="25.5">
      <c r="A53" s="191">
        <v>30</v>
      </c>
      <c r="B53" s="201" t="s">
        <v>218</v>
      </c>
      <c r="C53" s="193">
        <v>4865133</v>
      </c>
      <c r="D53" s="197" t="s">
        <v>12</v>
      </c>
      <c r="E53" s="311" t="s">
        <v>354</v>
      </c>
      <c r="F53" s="198">
        <v>100</v>
      </c>
      <c r="G53" s="440">
        <v>303587</v>
      </c>
      <c r="H53" s="441">
        <v>303094</v>
      </c>
      <c r="I53" s="613">
        <f>G53-H53</f>
        <v>493</v>
      </c>
      <c r="J53" s="613">
        <f t="shared" si="1"/>
        <v>49300</v>
      </c>
      <c r="K53" s="613">
        <f t="shared" si="2"/>
        <v>0.0493</v>
      </c>
      <c r="L53" s="440">
        <v>47699</v>
      </c>
      <c r="M53" s="441">
        <v>47236</v>
      </c>
      <c r="N53" s="613">
        <f>L53-M53</f>
        <v>463</v>
      </c>
      <c r="O53" s="613">
        <f t="shared" si="4"/>
        <v>46300</v>
      </c>
      <c r="P53" s="613">
        <f t="shared" si="5"/>
        <v>0.0463</v>
      </c>
      <c r="Q53" s="181"/>
    </row>
    <row r="54" spans="1:17" ht="18" customHeight="1">
      <c r="A54" s="191"/>
      <c r="B54" s="199" t="s">
        <v>196</v>
      </c>
      <c r="C54" s="193"/>
      <c r="D54" s="197"/>
      <c r="E54" s="311"/>
      <c r="F54" s="198"/>
      <c r="G54" s="130"/>
      <c r="H54" s="79"/>
      <c r="I54" s="613"/>
      <c r="J54" s="613"/>
      <c r="K54" s="613"/>
      <c r="L54" s="219"/>
      <c r="M54" s="79"/>
      <c r="N54" s="613"/>
      <c r="O54" s="613"/>
      <c r="P54" s="613"/>
      <c r="Q54" s="181"/>
    </row>
    <row r="55" spans="1:17" ht="18" customHeight="1">
      <c r="A55" s="191">
        <v>31</v>
      </c>
      <c r="B55" s="192" t="s">
        <v>183</v>
      </c>
      <c r="C55" s="193">
        <v>4865076</v>
      </c>
      <c r="D55" s="197" t="s">
        <v>12</v>
      </c>
      <c r="E55" s="311" t="s">
        <v>354</v>
      </c>
      <c r="F55" s="198">
        <v>100</v>
      </c>
      <c r="G55" s="440">
        <v>3892</v>
      </c>
      <c r="H55" s="441">
        <v>3891</v>
      </c>
      <c r="I55" s="613">
        <f>G55-H55</f>
        <v>1</v>
      </c>
      <c r="J55" s="613">
        <f t="shared" si="1"/>
        <v>100</v>
      </c>
      <c r="K55" s="613">
        <f t="shared" si="2"/>
        <v>0.0001</v>
      </c>
      <c r="L55" s="440">
        <v>19390</v>
      </c>
      <c r="M55" s="441">
        <v>18730</v>
      </c>
      <c r="N55" s="613">
        <f>L55-M55</f>
        <v>660</v>
      </c>
      <c r="O55" s="613">
        <f t="shared" si="4"/>
        <v>66000</v>
      </c>
      <c r="P55" s="613">
        <f t="shared" si="5"/>
        <v>0.066</v>
      </c>
      <c r="Q55" s="181"/>
    </row>
    <row r="56" spans="1:17" ht="18" customHeight="1">
      <c r="A56" s="191">
        <v>32</v>
      </c>
      <c r="B56" s="195" t="s">
        <v>197</v>
      </c>
      <c r="C56" s="193">
        <v>4865077</v>
      </c>
      <c r="D56" s="197" t="s">
        <v>12</v>
      </c>
      <c r="E56" s="311" t="s">
        <v>354</v>
      </c>
      <c r="F56" s="198">
        <v>100</v>
      </c>
      <c r="G56" s="130"/>
      <c r="H56" s="79"/>
      <c r="I56" s="613">
        <f>G56-H56</f>
        <v>0</v>
      </c>
      <c r="J56" s="613">
        <f t="shared" si="1"/>
        <v>0</v>
      </c>
      <c r="K56" s="613">
        <f t="shared" si="2"/>
        <v>0</v>
      </c>
      <c r="L56" s="531"/>
      <c r="M56" s="79"/>
      <c r="N56" s="613">
        <f>L56-M56</f>
        <v>0</v>
      </c>
      <c r="O56" s="613">
        <f t="shared" si="4"/>
        <v>0</v>
      </c>
      <c r="P56" s="613">
        <f t="shared" si="5"/>
        <v>0</v>
      </c>
      <c r="Q56" s="181"/>
    </row>
    <row r="57" spans="1:17" ht="18" customHeight="1">
      <c r="A57" s="191"/>
      <c r="B57" s="199" t="s">
        <v>173</v>
      </c>
      <c r="C57" s="193"/>
      <c r="D57" s="197"/>
      <c r="E57" s="311"/>
      <c r="F57" s="198"/>
      <c r="G57" s="130"/>
      <c r="H57" s="79"/>
      <c r="I57" s="613"/>
      <c r="J57" s="613"/>
      <c r="K57" s="613"/>
      <c r="L57" s="219"/>
      <c r="M57" s="79"/>
      <c r="N57" s="613"/>
      <c r="O57" s="613"/>
      <c r="P57" s="613"/>
      <c r="Q57" s="181"/>
    </row>
    <row r="58" spans="1:17" ht="18" customHeight="1">
      <c r="A58" s="191">
        <v>33</v>
      </c>
      <c r="B58" s="192" t="s">
        <v>190</v>
      </c>
      <c r="C58" s="193">
        <v>4865093</v>
      </c>
      <c r="D58" s="197" t="s">
        <v>12</v>
      </c>
      <c r="E58" s="311" t="s">
        <v>354</v>
      </c>
      <c r="F58" s="198">
        <v>100</v>
      </c>
      <c r="G58" s="440">
        <v>65070</v>
      </c>
      <c r="H58" s="441">
        <v>64966</v>
      </c>
      <c r="I58" s="613">
        <f>G58-H58</f>
        <v>104</v>
      </c>
      <c r="J58" s="613">
        <f t="shared" si="1"/>
        <v>10400</v>
      </c>
      <c r="K58" s="613">
        <f t="shared" si="2"/>
        <v>0.0104</v>
      </c>
      <c r="L58" s="440">
        <v>62771</v>
      </c>
      <c r="M58" s="441">
        <v>61643</v>
      </c>
      <c r="N58" s="613">
        <f>L58-M58</f>
        <v>1128</v>
      </c>
      <c r="O58" s="613">
        <f t="shared" si="4"/>
        <v>112800</v>
      </c>
      <c r="P58" s="613">
        <f t="shared" si="5"/>
        <v>0.1128</v>
      </c>
      <c r="Q58" s="181"/>
    </row>
    <row r="59" spans="1:17" ht="19.5" customHeight="1">
      <c r="A59" s="191">
        <v>34</v>
      </c>
      <c r="B59" s="195" t="s">
        <v>191</v>
      </c>
      <c r="C59" s="193">
        <v>4865094</v>
      </c>
      <c r="D59" s="197" t="s">
        <v>12</v>
      </c>
      <c r="E59" s="311" t="s">
        <v>354</v>
      </c>
      <c r="F59" s="198">
        <v>100</v>
      </c>
      <c r="G59" s="440">
        <v>63734</v>
      </c>
      <c r="H59" s="441">
        <v>63704</v>
      </c>
      <c r="I59" s="613">
        <f>G59-H59</f>
        <v>30</v>
      </c>
      <c r="J59" s="613">
        <f t="shared" si="1"/>
        <v>3000</v>
      </c>
      <c r="K59" s="613">
        <f t="shared" si="2"/>
        <v>0.003</v>
      </c>
      <c r="L59" s="440">
        <v>60569</v>
      </c>
      <c r="M59" s="441">
        <v>58773</v>
      </c>
      <c r="N59" s="613">
        <f>L59-M59</f>
        <v>1796</v>
      </c>
      <c r="O59" s="613">
        <f t="shared" si="4"/>
        <v>179600</v>
      </c>
      <c r="P59" s="613">
        <f t="shared" si="5"/>
        <v>0.1796</v>
      </c>
      <c r="Q59" s="181"/>
    </row>
    <row r="60" spans="1:17" ht="25.5">
      <c r="A60" s="191">
        <v>35</v>
      </c>
      <c r="B60" s="201" t="s">
        <v>217</v>
      </c>
      <c r="C60" s="193">
        <v>4865144</v>
      </c>
      <c r="D60" s="197" t="s">
        <v>12</v>
      </c>
      <c r="E60" s="311" t="s">
        <v>354</v>
      </c>
      <c r="F60" s="198">
        <v>200</v>
      </c>
      <c r="G60" s="688">
        <v>85451</v>
      </c>
      <c r="H60" s="689">
        <v>85395</v>
      </c>
      <c r="I60" s="624">
        <f>G60-H60</f>
        <v>56</v>
      </c>
      <c r="J60" s="624">
        <f t="shared" si="1"/>
        <v>11200</v>
      </c>
      <c r="K60" s="624">
        <f t="shared" si="2"/>
        <v>0.0112</v>
      </c>
      <c r="L60" s="688">
        <v>115853</v>
      </c>
      <c r="M60" s="689">
        <v>114129</v>
      </c>
      <c r="N60" s="624">
        <f>L60-M60</f>
        <v>1724</v>
      </c>
      <c r="O60" s="624">
        <f t="shared" si="4"/>
        <v>344800</v>
      </c>
      <c r="P60" s="624">
        <f t="shared" si="5"/>
        <v>0.3448</v>
      </c>
      <c r="Q60" s="690"/>
    </row>
    <row r="61" spans="1:17" ht="19.5" customHeight="1">
      <c r="A61" s="191"/>
      <c r="B61" s="199" t="s">
        <v>183</v>
      </c>
      <c r="C61" s="193"/>
      <c r="D61" s="197"/>
      <c r="E61" s="194"/>
      <c r="F61" s="198"/>
      <c r="G61" s="440"/>
      <c r="H61" s="441"/>
      <c r="I61" s="613"/>
      <c r="J61" s="613"/>
      <c r="K61" s="613"/>
      <c r="L61" s="219"/>
      <c r="M61" s="79"/>
      <c r="N61" s="613"/>
      <c r="O61" s="613"/>
      <c r="P61" s="613"/>
      <c r="Q61" s="181"/>
    </row>
    <row r="62" spans="1:17" ht="18">
      <c r="A62" s="191">
        <v>36</v>
      </c>
      <c r="B62" s="192" t="s">
        <v>184</v>
      </c>
      <c r="C62" s="193">
        <v>4865143</v>
      </c>
      <c r="D62" s="197" t="s">
        <v>12</v>
      </c>
      <c r="E62" s="194" t="s">
        <v>13</v>
      </c>
      <c r="F62" s="198">
        <v>100</v>
      </c>
      <c r="G62" s="440">
        <v>42222</v>
      </c>
      <c r="H62" s="441">
        <v>41539</v>
      </c>
      <c r="I62" s="613">
        <f>G62-H62</f>
        <v>683</v>
      </c>
      <c r="J62" s="613">
        <f t="shared" si="1"/>
        <v>68300</v>
      </c>
      <c r="K62" s="613">
        <f t="shared" si="2"/>
        <v>0.0683</v>
      </c>
      <c r="L62" s="440">
        <v>908524</v>
      </c>
      <c r="M62" s="441">
        <v>905753</v>
      </c>
      <c r="N62" s="613">
        <f>L62-M62</f>
        <v>2771</v>
      </c>
      <c r="O62" s="613">
        <f t="shared" si="4"/>
        <v>277100</v>
      </c>
      <c r="P62" s="613">
        <f t="shared" si="5"/>
        <v>0.2771</v>
      </c>
      <c r="Q62" s="577"/>
    </row>
    <row r="63" spans="1:23" ht="18" customHeight="1" thickBot="1">
      <c r="A63" s="202"/>
      <c r="B63" s="203"/>
      <c r="C63" s="204"/>
      <c r="D63" s="205"/>
      <c r="E63" s="206"/>
      <c r="F63" s="207"/>
      <c r="G63" s="208"/>
      <c r="H63" s="209"/>
      <c r="I63" s="210"/>
      <c r="J63" s="210"/>
      <c r="K63" s="210"/>
      <c r="L63" s="211"/>
      <c r="M63" s="209"/>
      <c r="N63" s="210"/>
      <c r="O63" s="210"/>
      <c r="P63" s="210"/>
      <c r="Q63" s="213"/>
      <c r="R63" s="93"/>
      <c r="S63" s="93"/>
      <c r="T63" s="93"/>
      <c r="U63" s="93"/>
      <c r="V63" s="93"/>
      <c r="W63" s="93"/>
    </row>
    <row r="64" spans="1:23" ht="15.75" customHeight="1" thickTop="1">
      <c r="A64" s="92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3"/>
      <c r="R64" s="93"/>
      <c r="S64" s="93"/>
      <c r="T64" s="93"/>
      <c r="U64" s="93"/>
      <c r="V64" s="93"/>
      <c r="W64" s="93"/>
    </row>
    <row r="65" spans="1:23" ht="24" thickBot="1">
      <c r="A65" s="526" t="s">
        <v>374</v>
      </c>
      <c r="G65" s="19"/>
      <c r="H65" s="19"/>
      <c r="I65" s="56" t="s">
        <v>406</v>
      </c>
      <c r="J65" s="19"/>
      <c r="K65" s="19"/>
      <c r="L65" s="19"/>
      <c r="M65" s="19"/>
      <c r="N65" s="56" t="s">
        <v>407</v>
      </c>
      <c r="O65" s="19"/>
      <c r="P65" s="19"/>
      <c r="R65" s="93"/>
      <c r="S65" s="93"/>
      <c r="T65" s="93"/>
      <c r="U65" s="93"/>
      <c r="V65" s="93"/>
      <c r="W65" s="93"/>
    </row>
    <row r="66" spans="1:23" ht="39.75" thickBot="1" thickTop="1">
      <c r="A66" s="41" t="s">
        <v>8</v>
      </c>
      <c r="B66" s="38" t="s">
        <v>9</v>
      </c>
      <c r="C66" s="39" t="s">
        <v>1</v>
      </c>
      <c r="D66" s="39" t="s">
        <v>2</v>
      </c>
      <c r="E66" s="39" t="s">
        <v>3</v>
      </c>
      <c r="F66" s="39" t="s">
        <v>10</v>
      </c>
      <c r="G66" s="41" t="str">
        <f>G5</f>
        <v>FINAL READING 01/08/2014</v>
      </c>
      <c r="H66" s="39" t="str">
        <f>H5</f>
        <v>INTIAL READING 01/07/2014</v>
      </c>
      <c r="I66" s="39" t="s">
        <v>4</v>
      </c>
      <c r="J66" s="39" t="s">
        <v>5</v>
      </c>
      <c r="K66" s="39" t="s">
        <v>6</v>
      </c>
      <c r="L66" s="41" t="str">
        <f>G66</f>
        <v>FINAL READING 01/08/2014</v>
      </c>
      <c r="M66" s="39" t="str">
        <f>H66</f>
        <v>INTIAL READING 01/07/2014</v>
      </c>
      <c r="N66" s="39" t="s">
        <v>4</v>
      </c>
      <c r="O66" s="39" t="s">
        <v>5</v>
      </c>
      <c r="P66" s="39" t="s">
        <v>6</v>
      </c>
      <c r="Q66" s="214" t="s">
        <v>317</v>
      </c>
      <c r="R66" s="93"/>
      <c r="S66" s="93"/>
      <c r="T66" s="93"/>
      <c r="U66" s="93"/>
      <c r="V66" s="93"/>
      <c r="W66" s="93"/>
    </row>
    <row r="67" spans="1:23" ht="15.75" customHeight="1" thickTop="1">
      <c r="A67" s="545"/>
      <c r="B67" s="546"/>
      <c r="C67" s="546"/>
      <c r="D67" s="546"/>
      <c r="E67" s="546"/>
      <c r="F67" s="549"/>
      <c r="G67" s="546"/>
      <c r="H67" s="546"/>
      <c r="I67" s="546"/>
      <c r="J67" s="546"/>
      <c r="K67" s="549"/>
      <c r="L67" s="546"/>
      <c r="M67" s="546"/>
      <c r="N67" s="546"/>
      <c r="O67" s="546"/>
      <c r="P67" s="546"/>
      <c r="Q67" s="552"/>
      <c r="R67" s="93"/>
      <c r="S67" s="93"/>
      <c r="T67" s="93"/>
      <c r="U67" s="93"/>
      <c r="V67" s="93"/>
      <c r="W67" s="93"/>
    </row>
    <row r="68" spans="1:23" ht="15.75" customHeight="1">
      <c r="A68" s="547"/>
      <c r="B68" s="397" t="s">
        <v>371</v>
      </c>
      <c r="C68" s="434"/>
      <c r="D68" s="461"/>
      <c r="E68" s="424"/>
      <c r="F68" s="198"/>
      <c r="G68" s="548"/>
      <c r="H68" s="548"/>
      <c r="I68" s="548"/>
      <c r="J68" s="548"/>
      <c r="K68" s="548"/>
      <c r="L68" s="547"/>
      <c r="M68" s="548"/>
      <c r="N68" s="548"/>
      <c r="O68" s="548"/>
      <c r="P68" s="548"/>
      <c r="Q68" s="553"/>
      <c r="R68" s="93"/>
      <c r="S68" s="93"/>
      <c r="T68" s="93"/>
      <c r="U68" s="93"/>
      <c r="V68" s="93"/>
      <c r="W68" s="93"/>
    </row>
    <row r="69" spans="1:23" ht="15.75" customHeight="1">
      <c r="A69" s="551">
        <v>1</v>
      </c>
      <c r="B69" s="192" t="s">
        <v>372</v>
      </c>
      <c r="C69" s="193">
        <v>4902555</v>
      </c>
      <c r="D69" s="461" t="s">
        <v>12</v>
      </c>
      <c r="E69" s="424" t="s">
        <v>354</v>
      </c>
      <c r="F69" s="198">
        <v>-75</v>
      </c>
      <c r="G69" s="440">
        <v>394</v>
      </c>
      <c r="H69" s="441">
        <v>394</v>
      </c>
      <c r="I69" s="613">
        <f>G69-H69</f>
        <v>0</v>
      </c>
      <c r="J69" s="613">
        <f>$F69*I69</f>
        <v>0</v>
      </c>
      <c r="K69" s="613">
        <f>J69/1000000</f>
        <v>0</v>
      </c>
      <c r="L69" s="440">
        <v>952</v>
      </c>
      <c r="M69" s="441">
        <v>817</v>
      </c>
      <c r="N69" s="613">
        <f>L69-M69</f>
        <v>135</v>
      </c>
      <c r="O69" s="613">
        <f>$F69*N69</f>
        <v>-10125</v>
      </c>
      <c r="P69" s="613">
        <f>O69/1000000</f>
        <v>-0.010125</v>
      </c>
      <c r="Q69" s="553"/>
      <c r="R69" s="93"/>
      <c r="S69" s="93"/>
      <c r="T69" s="93"/>
      <c r="U69" s="93"/>
      <c r="V69" s="93"/>
      <c r="W69" s="93"/>
    </row>
    <row r="70" spans="1:23" ht="15.75" customHeight="1">
      <c r="A70" s="551">
        <v>2</v>
      </c>
      <c r="B70" s="192" t="s">
        <v>373</v>
      </c>
      <c r="C70" s="193">
        <v>4902587</v>
      </c>
      <c r="D70" s="461" t="s">
        <v>12</v>
      </c>
      <c r="E70" s="424" t="s">
        <v>354</v>
      </c>
      <c r="F70" s="198">
        <v>-100</v>
      </c>
      <c r="G70" s="440">
        <v>9930</v>
      </c>
      <c r="H70" s="441">
        <v>9914</v>
      </c>
      <c r="I70" s="613">
        <f>G70-H70</f>
        <v>16</v>
      </c>
      <c r="J70" s="613">
        <f>$F70*I70</f>
        <v>-1600</v>
      </c>
      <c r="K70" s="613">
        <f>J70/1000000</f>
        <v>-0.0016</v>
      </c>
      <c r="L70" s="440">
        <v>25829</v>
      </c>
      <c r="M70" s="441">
        <v>24587</v>
      </c>
      <c r="N70" s="613">
        <f>L70-M70</f>
        <v>1242</v>
      </c>
      <c r="O70" s="613">
        <f>$F70*N70</f>
        <v>-124200</v>
      </c>
      <c r="P70" s="613">
        <f>O70/1000000</f>
        <v>-0.1242</v>
      </c>
      <c r="Q70" s="553"/>
      <c r="R70" s="93"/>
      <c r="S70" s="93"/>
      <c r="T70" s="93"/>
      <c r="U70" s="93"/>
      <c r="V70" s="93"/>
      <c r="W70" s="93"/>
    </row>
    <row r="71" spans="1:23" ht="15.75" customHeight="1" thickBot="1">
      <c r="A71" s="211"/>
      <c r="B71" s="209"/>
      <c r="C71" s="209"/>
      <c r="D71" s="209"/>
      <c r="E71" s="209"/>
      <c r="F71" s="550"/>
      <c r="G71" s="209"/>
      <c r="H71" s="209"/>
      <c r="I71" s="209"/>
      <c r="J71" s="209"/>
      <c r="K71" s="550"/>
      <c r="L71" s="209"/>
      <c r="M71" s="209"/>
      <c r="N71" s="209"/>
      <c r="O71" s="209"/>
      <c r="P71" s="209"/>
      <c r="Q71" s="213"/>
      <c r="R71" s="93"/>
      <c r="S71" s="93"/>
      <c r="T71" s="93"/>
      <c r="U71" s="93"/>
      <c r="V71" s="93"/>
      <c r="W71" s="93"/>
    </row>
    <row r="72" spans="1:23" ht="15.75" customHeight="1" thickTop="1">
      <c r="A72" s="92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3"/>
      <c r="R72" s="93"/>
      <c r="S72" s="93"/>
      <c r="T72" s="93"/>
      <c r="U72" s="93"/>
      <c r="V72" s="93"/>
      <c r="W72" s="93"/>
    </row>
    <row r="73" spans="1:23" ht="15.75" customHeight="1">
      <c r="A73" s="92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3"/>
      <c r="R73" s="93"/>
      <c r="S73" s="93"/>
      <c r="T73" s="93"/>
      <c r="U73" s="93"/>
      <c r="V73" s="93"/>
      <c r="W73" s="93"/>
    </row>
    <row r="74" spans="1:16" ht="25.5" customHeight="1">
      <c r="A74" s="212" t="s">
        <v>346</v>
      </c>
      <c r="B74" s="90"/>
      <c r="C74" s="91"/>
      <c r="D74" s="90"/>
      <c r="E74" s="90"/>
      <c r="F74" s="90"/>
      <c r="G74" s="90"/>
      <c r="H74" s="90"/>
      <c r="I74" s="90"/>
      <c r="J74" s="90"/>
      <c r="K74" s="678">
        <f>SUM(K9:K63)+SUM(K69:K71)-K32</f>
        <v>1.4928666666666666</v>
      </c>
      <c r="L74" s="679"/>
      <c r="M74" s="679"/>
      <c r="N74" s="679"/>
      <c r="O74" s="679"/>
      <c r="P74" s="678">
        <f>SUM(P9:P63)+SUM(P69:P71)-P32</f>
        <v>12.356708333333335</v>
      </c>
    </row>
    <row r="75" spans="1:16" ht="12.75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</row>
    <row r="76" spans="1:16" ht="9.75" customHeight="1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</row>
    <row r="77" spans="1:16" ht="12.75" hidden="1">
      <c r="A77" s="90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</row>
    <row r="78" spans="1:16" ht="23.25" customHeight="1" thickBot="1">
      <c r="A78" s="90"/>
      <c r="B78" s="90"/>
      <c r="C78" s="297"/>
      <c r="D78" s="90"/>
      <c r="E78" s="90"/>
      <c r="F78" s="90"/>
      <c r="G78" s="90"/>
      <c r="H78" s="90"/>
      <c r="I78" s="90"/>
      <c r="J78" s="299"/>
      <c r="K78" s="316" t="s">
        <v>347</v>
      </c>
      <c r="L78" s="90"/>
      <c r="M78" s="90"/>
      <c r="N78" s="90"/>
      <c r="O78" s="90"/>
      <c r="P78" s="316" t="s">
        <v>348</v>
      </c>
    </row>
    <row r="79" spans="1:17" ht="20.25">
      <c r="A79" s="294"/>
      <c r="B79" s="295"/>
      <c r="C79" s="212"/>
      <c r="D79" s="57"/>
      <c r="E79" s="57"/>
      <c r="F79" s="57"/>
      <c r="G79" s="57"/>
      <c r="H79" s="57"/>
      <c r="I79" s="57"/>
      <c r="J79" s="296"/>
      <c r="K79" s="295"/>
      <c r="L79" s="295"/>
      <c r="M79" s="295"/>
      <c r="N79" s="295"/>
      <c r="O79" s="295"/>
      <c r="P79" s="295"/>
      <c r="Q79" s="58"/>
    </row>
    <row r="80" spans="1:17" ht="20.25">
      <c r="A80" s="298"/>
      <c r="B80" s="212" t="s">
        <v>344</v>
      </c>
      <c r="C80" s="212"/>
      <c r="D80" s="289"/>
      <c r="E80" s="289"/>
      <c r="F80" s="289"/>
      <c r="G80" s="289"/>
      <c r="H80" s="289"/>
      <c r="I80" s="289"/>
      <c r="J80" s="289"/>
      <c r="K80" s="680">
        <f>K74</f>
        <v>1.4928666666666666</v>
      </c>
      <c r="L80" s="681"/>
      <c r="M80" s="681"/>
      <c r="N80" s="681"/>
      <c r="O80" s="681"/>
      <c r="P80" s="680">
        <f>P74</f>
        <v>12.356708333333335</v>
      </c>
      <c r="Q80" s="59"/>
    </row>
    <row r="81" spans="1:17" ht="20.25">
      <c r="A81" s="298"/>
      <c r="B81" s="212"/>
      <c r="C81" s="212"/>
      <c r="D81" s="289"/>
      <c r="E81" s="289"/>
      <c r="F81" s="289"/>
      <c r="G81" s="289"/>
      <c r="H81" s="289"/>
      <c r="I81" s="291"/>
      <c r="J81" s="131"/>
      <c r="K81" s="78"/>
      <c r="L81" s="78"/>
      <c r="M81" s="78"/>
      <c r="N81" s="78"/>
      <c r="O81" s="78"/>
      <c r="P81" s="78"/>
      <c r="Q81" s="59"/>
    </row>
    <row r="82" spans="1:17" ht="20.25">
      <c r="A82" s="298"/>
      <c r="B82" s="212" t="s">
        <v>337</v>
      </c>
      <c r="C82" s="212"/>
      <c r="D82" s="289"/>
      <c r="E82" s="289"/>
      <c r="F82" s="289"/>
      <c r="G82" s="289"/>
      <c r="H82" s="289"/>
      <c r="I82" s="289"/>
      <c r="J82" s="289"/>
      <c r="K82" s="680">
        <f>'STEPPED UP GENCO'!K46</f>
        <v>0.0065057806</v>
      </c>
      <c r="L82" s="680"/>
      <c r="M82" s="680"/>
      <c r="N82" s="680"/>
      <c r="O82" s="680"/>
      <c r="P82" s="680">
        <f>'STEPPED UP GENCO'!P46</f>
        <v>-0.022892746799999985</v>
      </c>
      <c r="Q82" s="59"/>
    </row>
    <row r="83" spans="1:17" ht="20.25">
      <c r="A83" s="298"/>
      <c r="B83" s="212"/>
      <c r="C83" s="212"/>
      <c r="D83" s="292"/>
      <c r="E83" s="292"/>
      <c r="F83" s="292"/>
      <c r="G83" s="292"/>
      <c r="H83" s="292"/>
      <c r="I83" s="293"/>
      <c r="J83" s="288"/>
      <c r="K83" s="19"/>
      <c r="L83" s="19"/>
      <c r="M83" s="19"/>
      <c r="N83" s="19"/>
      <c r="O83" s="19"/>
      <c r="P83" s="19"/>
      <c r="Q83" s="59"/>
    </row>
    <row r="84" spans="1:17" ht="20.25">
      <c r="A84" s="298"/>
      <c r="B84" s="212" t="s">
        <v>345</v>
      </c>
      <c r="C84" s="212"/>
      <c r="D84" s="19"/>
      <c r="E84" s="19"/>
      <c r="F84" s="19"/>
      <c r="G84" s="19"/>
      <c r="H84" s="19"/>
      <c r="I84" s="19"/>
      <c r="J84" s="19"/>
      <c r="K84" s="301">
        <f>SUM(K80:K83)</f>
        <v>1.4993724472666665</v>
      </c>
      <c r="L84" s="19"/>
      <c r="M84" s="19"/>
      <c r="N84" s="19"/>
      <c r="O84" s="19"/>
      <c r="P84" s="504">
        <f>SUM(P80:P83)</f>
        <v>12.333815586533335</v>
      </c>
      <c r="Q84" s="59"/>
    </row>
    <row r="85" spans="1:17" ht="20.25">
      <c r="A85" s="276"/>
      <c r="B85" s="19"/>
      <c r="C85" s="212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59"/>
    </row>
    <row r="86" spans="1:17" ht="13.5" thickBot="1">
      <c r="A86" s="277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187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60"/>
  <sheetViews>
    <sheetView view="pageBreakPreview" zoomScale="50" zoomScaleNormal="70" zoomScaleSheetLayoutView="50" zoomScalePageLayoutView="0" workbookViewId="0" topLeftCell="C1">
      <selection activeCell="M5" sqref="M5"/>
    </sheetView>
  </sheetViews>
  <sheetFormatPr defaultColWidth="9.140625" defaultRowHeight="12.75"/>
  <cols>
    <col min="1" max="1" width="4.7109375" style="0" customWidth="1"/>
    <col min="2" max="2" width="26.7109375" style="0" customWidth="1"/>
    <col min="3" max="3" width="18.57421875" style="0" customWidth="1"/>
    <col min="4" max="4" width="12.8515625" style="0" customWidth="1"/>
    <col min="5" max="5" width="22.140625" style="0" customWidth="1"/>
    <col min="6" max="6" width="14.421875" style="0" customWidth="1"/>
    <col min="7" max="7" width="15.57421875" style="0" customWidth="1"/>
    <col min="8" max="8" width="15.28125" style="0" customWidth="1"/>
    <col min="9" max="9" width="15.00390625" style="0" customWidth="1"/>
    <col min="10" max="10" width="16.7109375" style="0" customWidth="1"/>
    <col min="11" max="11" width="16.57421875" style="0" customWidth="1"/>
    <col min="12" max="12" width="17.140625" style="0" customWidth="1"/>
    <col min="13" max="13" width="14.7109375" style="0" customWidth="1"/>
    <col min="14" max="14" width="15.7109375" style="0" customWidth="1"/>
    <col min="15" max="15" width="18.28125" style="0" customWidth="1"/>
    <col min="16" max="16" width="17.140625" style="0" customWidth="1"/>
    <col min="17" max="17" width="22.00390625" style="0" customWidth="1"/>
  </cols>
  <sheetData>
    <row r="1" ht="26.25" customHeight="1">
      <c r="A1" s="1" t="s">
        <v>244</v>
      </c>
    </row>
    <row r="2" spans="1:17" ht="23.25" customHeight="1">
      <c r="A2" s="2" t="s">
        <v>245</v>
      </c>
      <c r="P2" s="347" t="str">
        <f>NDPL!Q1</f>
        <v>JULY-2014</v>
      </c>
      <c r="Q2" s="347"/>
    </row>
    <row r="3" ht="23.25">
      <c r="A3" s="223" t="s">
        <v>221</v>
      </c>
    </row>
    <row r="4" spans="1:16" ht="24" thickBot="1">
      <c r="A4" s="3"/>
      <c r="G4" s="19"/>
      <c r="H4" s="19"/>
      <c r="I4" s="56" t="s">
        <v>406</v>
      </c>
      <c r="J4" s="19"/>
      <c r="K4" s="19"/>
      <c r="L4" s="19"/>
      <c r="M4" s="19"/>
      <c r="N4" s="56" t="s">
        <v>407</v>
      </c>
      <c r="O4" s="19"/>
      <c r="P4" s="19"/>
    </row>
    <row r="5" spans="1:17" ht="51.75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01/08/2014</v>
      </c>
      <c r="H5" s="39" t="str">
        <f>NDPL!H5</f>
        <v>INTIAL READING 01/07/2014</v>
      </c>
      <c r="I5" s="39" t="s">
        <v>4</v>
      </c>
      <c r="J5" s="39" t="s">
        <v>5</v>
      </c>
      <c r="K5" s="39" t="s">
        <v>6</v>
      </c>
      <c r="L5" s="41" t="str">
        <f>NDPL!G5</f>
        <v>FINAL READING 01/08/2014</v>
      </c>
      <c r="M5" s="39" t="str">
        <f>NDPL!H5</f>
        <v>INTIAL READING 01/07/2014</v>
      </c>
      <c r="N5" s="39" t="s">
        <v>4</v>
      </c>
      <c r="O5" s="39" t="s">
        <v>5</v>
      </c>
      <c r="P5" s="39" t="s">
        <v>6</v>
      </c>
      <c r="Q5" s="214" t="s">
        <v>317</v>
      </c>
    </row>
    <row r="6" ht="14.25" thickBot="1" thickTop="1"/>
    <row r="7" spans="1:17" ht="24" customHeight="1" thickTop="1">
      <c r="A7" s="600" t="s">
        <v>238</v>
      </c>
      <c r="B7" s="69"/>
      <c r="C7" s="70"/>
      <c r="D7" s="70"/>
      <c r="E7" s="70"/>
      <c r="F7" s="70"/>
      <c r="G7" s="73"/>
      <c r="H7" s="72"/>
      <c r="I7" s="72"/>
      <c r="J7" s="72"/>
      <c r="K7" s="654"/>
      <c r="L7" s="581"/>
      <c r="M7" s="530"/>
      <c r="N7" s="72"/>
      <c r="O7" s="72"/>
      <c r="P7" s="665"/>
      <c r="Q7" s="180"/>
    </row>
    <row r="8" spans="1:17" ht="24" customHeight="1">
      <c r="A8" s="326" t="s">
        <v>222</v>
      </c>
      <c r="B8" s="222"/>
      <c r="C8" s="222"/>
      <c r="D8" s="222"/>
      <c r="E8" s="222"/>
      <c r="F8" s="222"/>
      <c r="G8" s="129"/>
      <c r="H8" s="78"/>
      <c r="I8" s="79"/>
      <c r="J8" s="79"/>
      <c r="K8" s="655"/>
      <c r="L8" s="219"/>
      <c r="M8" s="79"/>
      <c r="N8" s="79"/>
      <c r="O8" s="79"/>
      <c r="P8" s="666"/>
      <c r="Q8" s="181"/>
    </row>
    <row r="9" spans="1:17" ht="24" customHeight="1">
      <c r="A9" s="599" t="s">
        <v>223</v>
      </c>
      <c r="B9" s="222"/>
      <c r="C9" s="222"/>
      <c r="D9" s="222"/>
      <c r="E9" s="222"/>
      <c r="F9" s="222"/>
      <c r="G9" s="129"/>
      <c r="H9" s="78"/>
      <c r="I9" s="79"/>
      <c r="J9" s="79"/>
      <c r="K9" s="655"/>
      <c r="L9" s="219"/>
      <c r="M9" s="79"/>
      <c r="N9" s="79"/>
      <c r="O9" s="79"/>
      <c r="P9" s="666"/>
      <c r="Q9" s="181"/>
    </row>
    <row r="10" spans="1:17" ht="24" customHeight="1">
      <c r="A10" s="325">
        <v>1</v>
      </c>
      <c r="B10" s="328" t="s">
        <v>241</v>
      </c>
      <c r="C10" s="588">
        <v>4864848</v>
      </c>
      <c r="D10" s="330" t="s">
        <v>12</v>
      </c>
      <c r="E10" s="329" t="s">
        <v>354</v>
      </c>
      <c r="F10" s="330">
        <v>1000</v>
      </c>
      <c r="G10" s="627">
        <v>1357</v>
      </c>
      <c r="H10" s="628">
        <v>1357</v>
      </c>
      <c r="I10" s="594">
        <f aca="true" t="shared" si="0" ref="I10:I15">G10-H10</f>
        <v>0</v>
      </c>
      <c r="J10" s="594">
        <f aca="true" t="shared" si="1" ref="J10:J34">$F10*I10</f>
        <v>0</v>
      </c>
      <c r="K10" s="656">
        <f aca="true" t="shared" si="2" ref="K10:K34">J10/1000000</f>
        <v>0</v>
      </c>
      <c r="L10" s="627">
        <v>26221</v>
      </c>
      <c r="M10" s="628">
        <v>25315</v>
      </c>
      <c r="N10" s="594">
        <f aca="true" t="shared" si="3" ref="N10:N15">L10-M10</f>
        <v>906</v>
      </c>
      <c r="O10" s="594">
        <f aca="true" t="shared" si="4" ref="O10:O34">$F10*N10</f>
        <v>906000</v>
      </c>
      <c r="P10" s="667">
        <f aca="true" t="shared" si="5" ref="P10:P34">O10/1000000</f>
        <v>0.906</v>
      </c>
      <c r="Q10" s="181"/>
    </row>
    <row r="11" spans="1:17" ht="24" customHeight="1">
      <c r="A11" s="325">
        <v>2</v>
      </c>
      <c r="B11" s="328" t="s">
        <v>242</v>
      </c>
      <c r="C11" s="588">
        <v>4864849</v>
      </c>
      <c r="D11" s="330" t="s">
        <v>12</v>
      </c>
      <c r="E11" s="329" t="s">
        <v>354</v>
      </c>
      <c r="F11" s="330">
        <v>1000</v>
      </c>
      <c r="G11" s="627">
        <v>972</v>
      </c>
      <c r="H11" s="628">
        <v>972</v>
      </c>
      <c r="I11" s="594">
        <f t="shared" si="0"/>
        <v>0</v>
      </c>
      <c r="J11" s="594">
        <f t="shared" si="1"/>
        <v>0</v>
      </c>
      <c r="K11" s="656">
        <f t="shared" si="2"/>
        <v>0</v>
      </c>
      <c r="L11" s="627">
        <v>28385</v>
      </c>
      <c r="M11" s="628">
        <v>27559</v>
      </c>
      <c r="N11" s="594">
        <f t="shared" si="3"/>
        <v>826</v>
      </c>
      <c r="O11" s="594">
        <f t="shared" si="4"/>
        <v>826000</v>
      </c>
      <c r="P11" s="667">
        <f t="shared" si="5"/>
        <v>0.826</v>
      </c>
      <c r="Q11" s="181"/>
    </row>
    <row r="12" spans="1:17" ht="24" customHeight="1">
      <c r="A12" s="325">
        <v>3</v>
      </c>
      <c r="B12" s="328" t="s">
        <v>224</v>
      </c>
      <c r="C12" s="588">
        <v>4864846</v>
      </c>
      <c r="D12" s="330" t="s">
        <v>12</v>
      </c>
      <c r="E12" s="329" t="s">
        <v>354</v>
      </c>
      <c r="F12" s="330">
        <v>1000</v>
      </c>
      <c r="G12" s="627">
        <v>2280</v>
      </c>
      <c r="H12" s="628">
        <v>2280</v>
      </c>
      <c r="I12" s="594">
        <f t="shared" si="0"/>
        <v>0</v>
      </c>
      <c r="J12" s="594">
        <f t="shared" si="1"/>
        <v>0</v>
      </c>
      <c r="K12" s="656">
        <f t="shared" si="2"/>
        <v>0</v>
      </c>
      <c r="L12" s="627">
        <v>35532</v>
      </c>
      <c r="M12" s="628">
        <v>35021</v>
      </c>
      <c r="N12" s="594">
        <f t="shared" si="3"/>
        <v>511</v>
      </c>
      <c r="O12" s="594">
        <f t="shared" si="4"/>
        <v>511000</v>
      </c>
      <c r="P12" s="667">
        <f t="shared" si="5"/>
        <v>0.511</v>
      </c>
      <c r="Q12" s="181"/>
    </row>
    <row r="13" spans="1:17" ht="24" customHeight="1">
      <c r="A13" s="325">
        <v>4</v>
      </c>
      <c r="B13" s="328" t="s">
        <v>225</v>
      </c>
      <c r="C13" s="588">
        <v>4864847</v>
      </c>
      <c r="D13" s="330" t="s">
        <v>12</v>
      </c>
      <c r="E13" s="329" t="s">
        <v>354</v>
      </c>
      <c r="F13" s="330">
        <v>1000</v>
      </c>
      <c r="G13" s="627">
        <v>894</v>
      </c>
      <c r="H13" s="628">
        <v>894</v>
      </c>
      <c r="I13" s="594">
        <f t="shared" si="0"/>
        <v>0</v>
      </c>
      <c r="J13" s="594">
        <f t="shared" si="1"/>
        <v>0</v>
      </c>
      <c r="K13" s="656">
        <f t="shared" si="2"/>
        <v>0</v>
      </c>
      <c r="L13" s="627">
        <v>19445</v>
      </c>
      <c r="M13" s="628">
        <v>19226</v>
      </c>
      <c r="N13" s="594">
        <f t="shared" si="3"/>
        <v>219</v>
      </c>
      <c r="O13" s="594">
        <f t="shared" si="4"/>
        <v>219000</v>
      </c>
      <c r="P13" s="667">
        <f t="shared" si="5"/>
        <v>0.219</v>
      </c>
      <c r="Q13" s="181"/>
    </row>
    <row r="14" spans="1:17" ht="24" customHeight="1">
      <c r="A14" s="325">
        <v>5</v>
      </c>
      <c r="B14" s="328" t="s">
        <v>415</v>
      </c>
      <c r="C14" s="588">
        <v>4864850</v>
      </c>
      <c r="D14" s="330" t="s">
        <v>12</v>
      </c>
      <c r="E14" s="329" t="s">
        <v>354</v>
      </c>
      <c r="F14" s="330">
        <v>1000</v>
      </c>
      <c r="G14" s="627">
        <v>4179</v>
      </c>
      <c r="H14" s="804">
        <v>4178</v>
      </c>
      <c r="I14" s="594">
        <f t="shared" si="0"/>
        <v>1</v>
      </c>
      <c r="J14" s="594">
        <f t="shared" si="1"/>
        <v>1000</v>
      </c>
      <c r="K14" s="656">
        <f t="shared" si="2"/>
        <v>0.001</v>
      </c>
      <c r="L14" s="627">
        <v>10755</v>
      </c>
      <c r="M14" s="804">
        <v>10670</v>
      </c>
      <c r="N14" s="594">
        <f t="shared" si="3"/>
        <v>85</v>
      </c>
      <c r="O14" s="594">
        <f t="shared" si="4"/>
        <v>85000</v>
      </c>
      <c r="P14" s="667">
        <f t="shared" si="5"/>
        <v>0.085</v>
      </c>
      <c r="Q14" s="181"/>
    </row>
    <row r="15" spans="1:17" ht="24" customHeight="1">
      <c r="A15" s="325">
        <v>6</v>
      </c>
      <c r="B15" s="328" t="s">
        <v>414</v>
      </c>
      <c r="C15" s="588">
        <v>4864900</v>
      </c>
      <c r="D15" s="330" t="s">
        <v>12</v>
      </c>
      <c r="E15" s="329" t="s">
        <v>354</v>
      </c>
      <c r="F15" s="330">
        <v>500</v>
      </c>
      <c r="G15" s="627">
        <v>11662</v>
      </c>
      <c r="H15" s="804">
        <v>11662</v>
      </c>
      <c r="I15" s="594">
        <f t="shared" si="0"/>
        <v>0</v>
      </c>
      <c r="J15" s="594">
        <f>$F15*I15</f>
        <v>0</v>
      </c>
      <c r="K15" s="656">
        <f>J15/1000000</f>
        <v>0</v>
      </c>
      <c r="L15" s="627">
        <v>58664</v>
      </c>
      <c r="M15" s="804">
        <v>58505</v>
      </c>
      <c r="N15" s="594">
        <f t="shared" si="3"/>
        <v>159</v>
      </c>
      <c r="O15" s="594">
        <f>$F15*N15</f>
        <v>79500</v>
      </c>
      <c r="P15" s="667">
        <f>O15/1000000</f>
        <v>0.0795</v>
      </c>
      <c r="Q15" s="181"/>
    </row>
    <row r="16" spans="1:17" ht="24" customHeight="1">
      <c r="A16" s="597" t="s">
        <v>226</v>
      </c>
      <c r="B16" s="331"/>
      <c r="C16" s="589"/>
      <c r="D16" s="332"/>
      <c r="E16" s="331"/>
      <c r="F16" s="332"/>
      <c r="G16" s="595"/>
      <c r="H16" s="594"/>
      <c r="I16" s="594"/>
      <c r="J16" s="594"/>
      <c r="K16" s="656"/>
      <c r="L16" s="595"/>
      <c r="M16" s="594"/>
      <c r="N16" s="594"/>
      <c r="O16" s="594"/>
      <c r="P16" s="667"/>
      <c r="Q16" s="181"/>
    </row>
    <row r="17" spans="1:17" ht="24" customHeight="1">
      <c r="A17" s="598">
        <v>7</v>
      </c>
      <c r="B17" s="331" t="s">
        <v>243</v>
      </c>
      <c r="C17" s="589">
        <v>4864804</v>
      </c>
      <c r="D17" s="332" t="s">
        <v>12</v>
      </c>
      <c r="E17" s="329" t="s">
        <v>354</v>
      </c>
      <c r="F17" s="332">
        <v>100</v>
      </c>
      <c r="G17" s="627">
        <v>996357</v>
      </c>
      <c r="H17" s="628">
        <v>996449</v>
      </c>
      <c r="I17" s="594">
        <f>G17-H17</f>
        <v>-92</v>
      </c>
      <c r="J17" s="594">
        <f t="shared" si="1"/>
        <v>-9200</v>
      </c>
      <c r="K17" s="656">
        <f t="shared" si="2"/>
        <v>-0.0092</v>
      </c>
      <c r="L17" s="627">
        <v>999951</v>
      </c>
      <c r="M17" s="628">
        <v>999955</v>
      </c>
      <c r="N17" s="594">
        <f>L17-M17</f>
        <v>-4</v>
      </c>
      <c r="O17" s="594">
        <f t="shared" si="4"/>
        <v>-400</v>
      </c>
      <c r="P17" s="667">
        <f t="shared" si="5"/>
        <v>-0.0004</v>
      </c>
      <c r="Q17" s="181"/>
    </row>
    <row r="18" spans="1:17" ht="24" customHeight="1">
      <c r="A18" s="598">
        <v>8</v>
      </c>
      <c r="B18" s="331" t="s">
        <v>242</v>
      </c>
      <c r="C18" s="589">
        <v>4865163</v>
      </c>
      <c r="D18" s="332" t="s">
        <v>12</v>
      </c>
      <c r="E18" s="329" t="s">
        <v>354</v>
      </c>
      <c r="F18" s="332">
        <v>100</v>
      </c>
      <c r="G18" s="627">
        <v>996615</v>
      </c>
      <c r="H18" s="628">
        <v>996649</v>
      </c>
      <c r="I18" s="594">
        <f>G18-H18</f>
        <v>-34</v>
      </c>
      <c r="J18" s="594">
        <f t="shared" si="1"/>
        <v>-3400</v>
      </c>
      <c r="K18" s="656">
        <f t="shared" si="2"/>
        <v>-0.0034</v>
      </c>
      <c r="L18" s="627">
        <v>999912</v>
      </c>
      <c r="M18" s="628">
        <v>999913</v>
      </c>
      <c r="N18" s="594">
        <f>L18-M18</f>
        <v>-1</v>
      </c>
      <c r="O18" s="594">
        <f t="shared" si="4"/>
        <v>-100</v>
      </c>
      <c r="P18" s="667">
        <f t="shared" si="5"/>
        <v>-0.0001</v>
      </c>
      <c r="Q18" s="181"/>
    </row>
    <row r="19" spans="1:17" ht="24" customHeight="1">
      <c r="A19" s="333"/>
      <c r="B19" s="331"/>
      <c r="C19" s="589"/>
      <c r="D19" s="332"/>
      <c r="E19" s="108"/>
      <c r="F19" s="332"/>
      <c r="G19" s="219"/>
      <c r="H19" s="79"/>
      <c r="I19" s="79"/>
      <c r="J19" s="79"/>
      <c r="K19" s="655"/>
      <c r="L19" s="219"/>
      <c r="M19" s="79"/>
      <c r="N19" s="79"/>
      <c r="O19" s="79"/>
      <c r="P19" s="666"/>
      <c r="Q19" s="181"/>
    </row>
    <row r="20" spans="1:17" ht="24" customHeight="1">
      <c r="A20" s="333"/>
      <c r="B20" s="338" t="s">
        <v>237</v>
      </c>
      <c r="C20" s="590"/>
      <c r="D20" s="332"/>
      <c r="E20" s="331"/>
      <c r="F20" s="334"/>
      <c r="G20" s="219"/>
      <c r="H20" s="79"/>
      <c r="I20" s="79"/>
      <c r="J20" s="79"/>
      <c r="K20" s="657">
        <f>SUM(K10:K18)</f>
        <v>-0.0116</v>
      </c>
      <c r="L20" s="582"/>
      <c r="M20" s="323"/>
      <c r="N20" s="323"/>
      <c r="O20" s="323"/>
      <c r="P20" s="668">
        <f>SUM(P10:P18)</f>
        <v>2.6259999999999994</v>
      </c>
      <c r="Q20" s="181"/>
    </row>
    <row r="21" spans="1:17" ht="24" customHeight="1">
      <c r="A21" s="333"/>
      <c r="B21" s="221"/>
      <c r="C21" s="590"/>
      <c r="D21" s="332"/>
      <c r="E21" s="331"/>
      <c r="F21" s="334"/>
      <c r="G21" s="219"/>
      <c r="H21" s="79"/>
      <c r="I21" s="79"/>
      <c r="J21" s="79"/>
      <c r="K21" s="658"/>
      <c r="L21" s="219"/>
      <c r="M21" s="79"/>
      <c r="N21" s="79"/>
      <c r="O21" s="79"/>
      <c r="P21" s="669"/>
      <c r="Q21" s="181"/>
    </row>
    <row r="22" spans="1:17" ht="24" customHeight="1">
      <c r="A22" s="597" t="s">
        <v>227</v>
      </c>
      <c r="B22" s="222"/>
      <c r="C22" s="324"/>
      <c r="D22" s="334"/>
      <c r="E22" s="222"/>
      <c r="F22" s="334"/>
      <c r="G22" s="219"/>
      <c r="H22" s="79"/>
      <c r="I22" s="79"/>
      <c r="J22" s="79"/>
      <c r="K22" s="655"/>
      <c r="L22" s="219"/>
      <c r="M22" s="79"/>
      <c r="N22" s="79"/>
      <c r="O22" s="79"/>
      <c r="P22" s="666"/>
      <c r="Q22" s="181"/>
    </row>
    <row r="23" spans="1:17" ht="24" customHeight="1">
      <c r="A23" s="333"/>
      <c r="B23" s="222"/>
      <c r="C23" s="324"/>
      <c r="D23" s="334"/>
      <c r="E23" s="222"/>
      <c r="F23" s="334"/>
      <c r="G23" s="219"/>
      <c r="H23" s="79"/>
      <c r="I23" s="79"/>
      <c r="J23" s="79"/>
      <c r="K23" s="655"/>
      <c r="L23" s="219"/>
      <c r="M23" s="79"/>
      <c r="N23" s="79"/>
      <c r="O23" s="79"/>
      <c r="P23" s="666"/>
      <c r="Q23" s="181"/>
    </row>
    <row r="24" spans="1:17" ht="24" customHeight="1">
      <c r="A24" s="598">
        <v>9</v>
      </c>
      <c r="B24" s="108" t="s">
        <v>228</v>
      </c>
      <c r="C24" s="588">
        <v>4865065</v>
      </c>
      <c r="D24" s="358" t="s">
        <v>12</v>
      </c>
      <c r="E24" s="329" t="s">
        <v>354</v>
      </c>
      <c r="F24" s="330">
        <v>100</v>
      </c>
      <c r="G24" s="627">
        <v>3437</v>
      </c>
      <c r="H24" s="628">
        <v>3437</v>
      </c>
      <c r="I24" s="594">
        <f aca="true" t="shared" si="6" ref="I24:I30">G24-H24</f>
        <v>0</v>
      </c>
      <c r="J24" s="594">
        <f t="shared" si="1"/>
        <v>0</v>
      </c>
      <c r="K24" s="656">
        <f t="shared" si="2"/>
        <v>0</v>
      </c>
      <c r="L24" s="627">
        <v>34364</v>
      </c>
      <c r="M24" s="628">
        <v>34364</v>
      </c>
      <c r="N24" s="594">
        <f aca="true" t="shared" si="7" ref="N24:N30">L24-M24</f>
        <v>0</v>
      </c>
      <c r="O24" s="594">
        <f t="shared" si="4"/>
        <v>0</v>
      </c>
      <c r="P24" s="667">
        <f t="shared" si="5"/>
        <v>0</v>
      </c>
      <c r="Q24" s="181"/>
    </row>
    <row r="25" spans="1:17" ht="24" customHeight="1">
      <c r="A25" s="598">
        <v>10</v>
      </c>
      <c r="B25" s="222" t="s">
        <v>229</v>
      </c>
      <c r="C25" s="589">
        <v>4865066</v>
      </c>
      <c r="D25" s="334" t="s">
        <v>12</v>
      </c>
      <c r="E25" s="329" t="s">
        <v>354</v>
      </c>
      <c r="F25" s="332">
        <v>100</v>
      </c>
      <c r="G25" s="627">
        <v>48057</v>
      </c>
      <c r="H25" s="628">
        <v>47012</v>
      </c>
      <c r="I25" s="594">
        <f t="shared" si="6"/>
        <v>1045</v>
      </c>
      <c r="J25" s="594">
        <f t="shared" si="1"/>
        <v>104500</v>
      </c>
      <c r="K25" s="656">
        <f t="shared" si="2"/>
        <v>0.1045</v>
      </c>
      <c r="L25" s="627">
        <v>75528</v>
      </c>
      <c r="M25" s="628">
        <v>75212</v>
      </c>
      <c r="N25" s="594">
        <f t="shared" si="7"/>
        <v>316</v>
      </c>
      <c r="O25" s="594">
        <f t="shared" si="4"/>
        <v>31600</v>
      </c>
      <c r="P25" s="667">
        <f t="shared" si="5"/>
        <v>0.0316</v>
      </c>
      <c r="Q25" s="181"/>
    </row>
    <row r="26" spans="1:17" ht="24" customHeight="1">
      <c r="A26" s="598">
        <v>11</v>
      </c>
      <c r="B26" s="222" t="s">
        <v>230</v>
      </c>
      <c r="C26" s="589">
        <v>4865067</v>
      </c>
      <c r="D26" s="334" t="s">
        <v>12</v>
      </c>
      <c r="E26" s="329" t="s">
        <v>354</v>
      </c>
      <c r="F26" s="332">
        <v>100</v>
      </c>
      <c r="G26" s="627">
        <v>73756</v>
      </c>
      <c r="H26" s="804">
        <v>73756</v>
      </c>
      <c r="I26" s="594">
        <f t="shared" si="6"/>
        <v>0</v>
      </c>
      <c r="J26" s="594">
        <f t="shared" si="1"/>
        <v>0</v>
      </c>
      <c r="K26" s="656">
        <f t="shared" si="2"/>
        <v>0</v>
      </c>
      <c r="L26" s="627">
        <v>12414</v>
      </c>
      <c r="M26" s="804">
        <v>12298</v>
      </c>
      <c r="N26" s="594">
        <f t="shared" si="7"/>
        <v>116</v>
      </c>
      <c r="O26" s="594">
        <f t="shared" si="4"/>
        <v>11600</v>
      </c>
      <c r="P26" s="667">
        <f t="shared" si="5"/>
        <v>0.0116</v>
      </c>
      <c r="Q26" s="181"/>
    </row>
    <row r="27" spans="1:17" ht="24" customHeight="1">
      <c r="A27" s="598">
        <v>12</v>
      </c>
      <c r="B27" s="222" t="s">
        <v>231</v>
      </c>
      <c r="C27" s="589">
        <v>4865078</v>
      </c>
      <c r="D27" s="334" t="s">
        <v>12</v>
      </c>
      <c r="E27" s="329" t="s">
        <v>354</v>
      </c>
      <c r="F27" s="332">
        <v>100</v>
      </c>
      <c r="G27" s="627">
        <v>46524</v>
      </c>
      <c r="H27" s="628">
        <v>46142</v>
      </c>
      <c r="I27" s="594">
        <f t="shared" si="6"/>
        <v>382</v>
      </c>
      <c r="J27" s="594">
        <f t="shared" si="1"/>
        <v>38200</v>
      </c>
      <c r="K27" s="656">
        <f t="shared" si="2"/>
        <v>0.0382</v>
      </c>
      <c r="L27" s="627">
        <v>66586</v>
      </c>
      <c r="M27" s="628">
        <v>65509</v>
      </c>
      <c r="N27" s="594">
        <f t="shared" si="7"/>
        <v>1077</v>
      </c>
      <c r="O27" s="594">
        <f t="shared" si="4"/>
        <v>107700</v>
      </c>
      <c r="P27" s="667">
        <f t="shared" si="5"/>
        <v>0.1077</v>
      </c>
      <c r="Q27" s="181"/>
    </row>
    <row r="28" spans="1:17" ht="24" customHeight="1">
      <c r="A28" s="598">
        <v>13</v>
      </c>
      <c r="B28" s="222" t="s">
        <v>231</v>
      </c>
      <c r="C28" s="591">
        <v>4865079</v>
      </c>
      <c r="D28" s="500" t="s">
        <v>12</v>
      </c>
      <c r="E28" s="329" t="s">
        <v>354</v>
      </c>
      <c r="F28" s="335">
        <v>100</v>
      </c>
      <c r="G28" s="627">
        <v>999989</v>
      </c>
      <c r="H28" s="628">
        <v>999989</v>
      </c>
      <c r="I28" s="594">
        <f t="shared" si="6"/>
        <v>0</v>
      </c>
      <c r="J28" s="594">
        <f t="shared" si="1"/>
        <v>0</v>
      </c>
      <c r="K28" s="656">
        <f t="shared" si="2"/>
        <v>0</v>
      </c>
      <c r="L28" s="627">
        <v>20273</v>
      </c>
      <c r="M28" s="628">
        <v>20273</v>
      </c>
      <c r="N28" s="594">
        <f t="shared" si="7"/>
        <v>0</v>
      </c>
      <c r="O28" s="594">
        <f t="shared" si="4"/>
        <v>0</v>
      </c>
      <c r="P28" s="667">
        <f t="shared" si="5"/>
        <v>0</v>
      </c>
      <c r="Q28" s="181"/>
    </row>
    <row r="29" spans="1:17" ht="24" customHeight="1">
      <c r="A29" s="598">
        <v>14</v>
      </c>
      <c r="B29" s="222" t="s">
        <v>232</v>
      </c>
      <c r="C29" s="589">
        <v>4865080</v>
      </c>
      <c r="D29" s="334" t="s">
        <v>12</v>
      </c>
      <c r="E29" s="329" t="s">
        <v>354</v>
      </c>
      <c r="F29" s="332">
        <v>100</v>
      </c>
      <c r="G29" s="627">
        <v>84338</v>
      </c>
      <c r="H29" s="628">
        <v>84338</v>
      </c>
      <c r="I29" s="594">
        <f t="shared" si="6"/>
        <v>0</v>
      </c>
      <c r="J29" s="594">
        <f t="shared" si="1"/>
        <v>0</v>
      </c>
      <c r="K29" s="656">
        <f t="shared" si="2"/>
        <v>0</v>
      </c>
      <c r="L29" s="627">
        <v>59525</v>
      </c>
      <c r="M29" s="628">
        <v>59164</v>
      </c>
      <c r="N29" s="594">
        <f t="shared" si="7"/>
        <v>361</v>
      </c>
      <c r="O29" s="594">
        <f t="shared" si="4"/>
        <v>36100</v>
      </c>
      <c r="P29" s="667">
        <f t="shared" si="5"/>
        <v>0.0361</v>
      </c>
      <c r="Q29" s="181"/>
    </row>
    <row r="30" spans="1:17" ht="24" customHeight="1">
      <c r="A30" s="325">
        <v>15</v>
      </c>
      <c r="B30" s="108" t="s">
        <v>232</v>
      </c>
      <c r="C30" s="588">
        <v>4865075</v>
      </c>
      <c r="D30" s="358" t="s">
        <v>12</v>
      </c>
      <c r="E30" s="329" t="s">
        <v>354</v>
      </c>
      <c r="F30" s="330">
        <v>100</v>
      </c>
      <c r="G30" s="627">
        <v>7016</v>
      </c>
      <c r="H30" s="628">
        <v>6958</v>
      </c>
      <c r="I30" s="594">
        <f t="shared" si="6"/>
        <v>58</v>
      </c>
      <c r="J30" s="594">
        <f t="shared" si="1"/>
        <v>5800</v>
      </c>
      <c r="K30" s="656">
        <f t="shared" si="2"/>
        <v>0.0058</v>
      </c>
      <c r="L30" s="627">
        <v>2974</v>
      </c>
      <c r="M30" s="628">
        <v>2917</v>
      </c>
      <c r="N30" s="594">
        <f t="shared" si="7"/>
        <v>57</v>
      </c>
      <c r="O30" s="594">
        <f t="shared" si="4"/>
        <v>5700</v>
      </c>
      <c r="P30" s="667">
        <f t="shared" si="5"/>
        <v>0.0057</v>
      </c>
      <c r="Q30" s="611"/>
    </row>
    <row r="31" spans="1:17" ht="24" customHeight="1">
      <c r="A31" s="597" t="s">
        <v>233</v>
      </c>
      <c r="B31" s="221"/>
      <c r="C31" s="592"/>
      <c r="D31" s="221"/>
      <c r="E31" s="222"/>
      <c r="F31" s="332"/>
      <c r="G31" s="595"/>
      <c r="H31" s="594"/>
      <c r="I31" s="594"/>
      <c r="J31" s="594"/>
      <c r="K31" s="659">
        <f>SUM(K24:K29)</f>
        <v>0.1427</v>
      </c>
      <c r="L31" s="595"/>
      <c r="M31" s="594"/>
      <c r="N31" s="594"/>
      <c r="O31" s="594"/>
      <c r="P31" s="670">
        <f>SUM(P24:P29)</f>
        <v>0.187</v>
      </c>
      <c r="Q31" s="181"/>
    </row>
    <row r="32" spans="1:17" ht="24" customHeight="1">
      <c r="A32" s="601" t="s">
        <v>239</v>
      </c>
      <c r="B32" s="221"/>
      <c r="C32" s="592"/>
      <c r="D32" s="221"/>
      <c r="E32" s="222"/>
      <c r="F32" s="332"/>
      <c r="G32" s="595"/>
      <c r="H32" s="594"/>
      <c r="I32" s="594"/>
      <c r="J32" s="594"/>
      <c r="K32" s="659"/>
      <c r="L32" s="595"/>
      <c r="M32" s="594"/>
      <c r="N32" s="594"/>
      <c r="O32" s="594"/>
      <c r="P32" s="670"/>
      <c r="Q32" s="181"/>
    </row>
    <row r="33" spans="1:17" ht="24" customHeight="1">
      <c r="A33" s="326" t="s">
        <v>234</v>
      </c>
      <c r="B33" s="222"/>
      <c r="C33" s="593"/>
      <c r="D33" s="222"/>
      <c r="E33" s="222"/>
      <c r="F33" s="334"/>
      <c r="G33" s="595"/>
      <c r="H33" s="594"/>
      <c r="I33" s="594"/>
      <c r="J33" s="594"/>
      <c r="K33" s="656"/>
      <c r="L33" s="595"/>
      <c r="M33" s="594"/>
      <c r="N33" s="594"/>
      <c r="O33" s="594"/>
      <c r="P33" s="667"/>
      <c r="Q33" s="181"/>
    </row>
    <row r="34" spans="1:17" s="730" customFormat="1" ht="24" customHeight="1">
      <c r="A34" s="325">
        <v>16</v>
      </c>
      <c r="B34" s="821" t="s">
        <v>235</v>
      </c>
      <c r="C34" s="822">
        <v>4902545</v>
      </c>
      <c r="D34" s="330" t="s">
        <v>12</v>
      </c>
      <c r="E34" s="329" t="s">
        <v>354</v>
      </c>
      <c r="F34" s="330">
        <v>50</v>
      </c>
      <c r="G34" s="722">
        <v>0</v>
      </c>
      <c r="H34" s="364">
        <v>0</v>
      </c>
      <c r="I34" s="724">
        <f>G34-H34</f>
        <v>0</v>
      </c>
      <c r="J34" s="724">
        <f t="shared" si="1"/>
        <v>0</v>
      </c>
      <c r="K34" s="823">
        <f t="shared" si="2"/>
        <v>0</v>
      </c>
      <c r="L34" s="722">
        <v>0</v>
      </c>
      <c r="M34" s="364">
        <v>0</v>
      </c>
      <c r="N34" s="724">
        <f>L34-M34</f>
        <v>0</v>
      </c>
      <c r="O34" s="724">
        <f t="shared" si="4"/>
        <v>0</v>
      </c>
      <c r="P34" s="824">
        <f t="shared" si="5"/>
        <v>0</v>
      </c>
      <c r="Q34" s="740"/>
    </row>
    <row r="35" spans="1:17" ht="24" customHeight="1">
      <c r="A35" s="597" t="s">
        <v>236</v>
      </c>
      <c r="B35" s="221"/>
      <c r="C35" s="336"/>
      <c r="D35" s="337"/>
      <c r="E35" s="108"/>
      <c r="F35" s="332"/>
      <c r="G35" s="129"/>
      <c r="H35" s="79"/>
      <c r="I35" s="79"/>
      <c r="J35" s="79"/>
      <c r="K35" s="657">
        <f>SUM(K34)</f>
        <v>0</v>
      </c>
      <c r="L35" s="219"/>
      <c r="M35" s="79"/>
      <c r="N35" s="79"/>
      <c r="O35" s="79"/>
      <c r="P35" s="668">
        <f>SUM(P34)</f>
        <v>0</v>
      </c>
      <c r="Q35" s="181"/>
    </row>
    <row r="36" spans="1:17" ht="19.5" customHeight="1" thickBot="1">
      <c r="A36" s="83"/>
      <c r="B36" s="84"/>
      <c r="C36" s="85"/>
      <c r="D36" s="86"/>
      <c r="E36" s="87"/>
      <c r="F36" s="87"/>
      <c r="G36" s="88"/>
      <c r="H36" s="89"/>
      <c r="I36" s="89"/>
      <c r="J36" s="89"/>
      <c r="K36" s="660"/>
      <c r="L36" s="529"/>
      <c r="M36" s="89"/>
      <c r="N36" s="89"/>
      <c r="O36" s="89"/>
      <c r="P36" s="671"/>
      <c r="Q36" s="182"/>
    </row>
    <row r="37" spans="1:16" ht="13.5" thickTop="1">
      <c r="A37" s="82"/>
      <c r="B37" s="95"/>
      <c r="C37" s="74"/>
      <c r="D37" s="76"/>
      <c r="E37" s="75"/>
      <c r="F37" s="75"/>
      <c r="G37" s="96"/>
      <c r="H37" s="78"/>
      <c r="I37" s="79"/>
      <c r="J37" s="79"/>
      <c r="K37" s="655"/>
      <c r="L37" s="78"/>
      <c r="M37" s="78"/>
      <c r="N37" s="79"/>
      <c r="O37" s="79"/>
      <c r="P37" s="672"/>
    </row>
    <row r="38" spans="1:16" ht="12.75">
      <c r="A38" s="82"/>
      <c r="B38" s="95"/>
      <c r="C38" s="74"/>
      <c r="D38" s="76"/>
      <c r="E38" s="75"/>
      <c r="F38" s="75"/>
      <c r="G38" s="96"/>
      <c r="H38" s="78"/>
      <c r="I38" s="79"/>
      <c r="J38" s="79"/>
      <c r="K38" s="655"/>
      <c r="L38" s="78"/>
      <c r="M38" s="78"/>
      <c r="N38" s="79"/>
      <c r="O38" s="79"/>
      <c r="P38" s="672"/>
    </row>
    <row r="39" spans="1:16" ht="12.75">
      <c r="A39" s="78"/>
      <c r="B39" s="90"/>
      <c r="C39" s="90"/>
      <c r="D39" s="90"/>
      <c r="E39" s="90"/>
      <c r="F39" s="90"/>
      <c r="G39" s="90"/>
      <c r="H39" s="90"/>
      <c r="I39" s="90"/>
      <c r="J39" s="90"/>
      <c r="K39" s="661"/>
      <c r="L39" s="90"/>
      <c r="M39" s="90"/>
      <c r="N39" s="90"/>
      <c r="O39" s="90"/>
      <c r="P39" s="673"/>
    </row>
    <row r="40" spans="1:16" ht="20.25">
      <c r="A40" s="200"/>
      <c r="B40" s="338" t="s">
        <v>233</v>
      </c>
      <c r="C40" s="339"/>
      <c r="D40" s="339"/>
      <c r="E40" s="339"/>
      <c r="F40" s="339"/>
      <c r="G40" s="339"/>
      <c r="H40" s="339"/>
      <c r="I40" s="339"/>
      <c r="J40" s="339"/>
      <c r="K40" s="657">
        <f>K31-K35</f>
        <v>0.1427</v>
      </c>
      <c r="L40" s="220"/>
      <c r="M40" s="220"/>
      <c r="N40" s="220"/>
      <c r="O40" s="220"/>
      <c r="P40" s="674">
        <f>P31-P35</f>
        <v>0.187</v>
      </c>
    </row>
    <row r="41" spans="1:16" ht="20.25">
      <c r="A41" s="160"/>
      <c r="B41" s="338" t="s">
        <v>237</v>
      </c>
      <c r="C41" s="324"/>
      <c r="D41" s="324"/>
      <c r="E41" s="324"/>
      <c r="F41" s="324"/>
      <c r="G41" s="324"/>
      <c r="H41" s="324"/>
      <c r="I41" s="324"/>
      <c r="J41" s="324"/>
      <c r="K41" s="657">
        <f>K20</f>
        <v>-0.0116</v>
      </c>
      <c r="L41" s="220"/>
      <c r="M41" s="220"/>
      <c r="N41" s="220"/>
      <c r="O41" s="220"/>
      <c r="P41" s="674">
        <f>P20</f>
        <v>2.6259999999999994</v>
      </c>
    </row>
    <row r="42" spans="1:16" ht="18">
      <c r="A42" s="160"/>
      <c r="B42" s="222"/>
      <c r="C42" s="93"/>
      <c r="D42" s="93"/>
      <c r="E42" s="93"/>
      <c r="F42" s="93"/>
      <c r="G42" s="93"/>
      <c r="H42" s="93"/>
      <c r="I42" s="93"/>
      <c r="J42" s="93"/>
      <c r="K42" s="662"/>
      <c r="L42" s="61"/>
      <c r="M42" s="61"/>
      <c r="N42" s="61"/>
      <c r="O42" s="61"/>
      <c r="P42" s="675"/>
    </row>
    <row r="43" spans="1:16" ht="18">
      <c r="A43" s="160"/>
      <c r="B43" s="222"/>
      <c r="C43" s="93"/>
      <c r="D43" s="93"/>
      <c r="E43" s="93"/>
      <c r="F43" s="93"/>
      <c r="G43" s="93"/>
      <c r="H43" s="93"/>
      <c r="I43" s="93"/>
      <c r="J43" s="93"/>
      <c r="K43" s="662"/>
      <c r="L43" s="61"/>
      <c r="M43" s="61"/>
      <c r="N43" s="61"/>
      <c r="O43" s="61"/>
      <c r="P43" s="675"/>
    </row>
    <row r="44" spans="1:16" ht="23.25">
      <c r="A44" s="160"/>
      <c r="B44" s="340" t="s">
        <v>240</v>
      </c>
      <c r="C44" s="341"/>
      <c r="D44" s="342"/>
      <c r="E44" s="342"/>
      <c r="F44" s="342"/>
      <c r="G44" s="342"/>
      <c r="H44" s="342"/>
      <c r="I44" s="342"/>
      <c r="J44" s="342"/>
      <c r="K44" s="663">
        <f>SUM(K40:K43)</f>
        <v>0.1311</v>
      </c>
      <c r="L44" s="343"/>
      <c r="M44" s="343"/>
      <c r="N44" s="343"/>
      <c r="O44" s="343"/>
      <c r="P44" s="676">
        <f>SUM(P40:P43)</f>
        <v>2.8129999999999993</v>
      </c>
    </row>
    <row r="45" ht="12.75">
      <c r="K45" s="664"/>
    </row>
    <row r="46" ht="13.5" thickBot="1">
      <c r="K46" s="664"/>
    </row>
    <row r="47" spans="1:17" ht="12.75">
      <c r="A47" s="270"/>
      <c r="B47" s="271"/>
      <c r="C47" s="271"/>
      <c r="D47" s="271"/>
      <c r="E47" s="271"/>
      <c r="F47" s="271"/>
      <c r="G47" s="271"/>
      <c r="H47" s="57"/>
      <c r="I47" s="57"/>
      <c r="J47" s="57"/>
      <c r="K47" s="57"/>
      <c r="L47" s="57"/>
      <c r="M47" s="57"/>
      <c r="N47" s="57"/>
      <c r="O47" s="57"/>
      <c r="P47" s="57"/>
      <c r="Q47" s="58"/>
    </row>
    <row r="48" spans="1:17" ht="23.25">
      <c r="A48" s="278" t="s">
        <v>335</v>
      </c>
      <c r="B48" s="262"/>
      <c r="C48" s="262"/>
      <c r="D48" s="262"/>
      <c r="E48" s="262"/>
      <c r="F48" s="262"/>
      <c r="G48" s="262"/>
      <c r="H48" s="19"/>
      <c r="I48" s="19"/>
      <c r="J48" s="19"/>
      <c r="K48" s="19"/>
      <c r="L48" s="19"/>
      <c r="M48" s="19"/>
      <c r="N48" s="19"/>
      <c r="O48" s="19"/>
      <c r="P48" s="19"/>
      <c r="Q48" s="59"/>
    </row>
    <row r="49" spans="1:17" ht="12.75">
      <c r="A49" s="272"/>
      <c r="B49" s="262"/>
      <c r="C49" s="262"/>
      <c r="D49" s="262"/>
      <c r="E49" s="262"/>
      <c r="F49" s="262"/>
      <c r="G49" s="262"/>
      <c r="H49" s="19"/>
      <c r="I49" s="19"/>
      <c r="J49" s="19"/>
      <c r="K49" s="19"/>
      <c r="L49" s="19"/>
      <c r="M49" s="19"/>
      <c r="N49" s="19"/>
      <c r="O49" s="19"/>
      <c r="P49" s="19"/>
      <c r="Q49" s="59"/>
    </row>
    <row r="50" spans="1:17" ht="18">
      <c r="A50" s="273"/>
      <c r="B50" s="274"/>
      <c r="C50" s="274"/>
      <c r="D50" s="274"/>
      <c r="E50" s="274"/>
      <c r="F50" s="274"/>
      <c r="G50" s="274"/>
      <c r="H50" s="19"/>
      <c r="I50" s="19"/>
      <c r="J50" s="284"/>
      <c r="K50" s="586" t="s">
        <v>347</v>
      </c>
      <c r="L50" s="19"/>
      <c r="M50" s="19"/>
      <c r="N50" s="19"/>
      <c r="O50" s="19"/>
      <c r="P50" s="587" t="s">
        <v>348</v>
      </c>
      <c r="Q50" s="59"/>
    </row>
    <row r="51" spans="1:17" ht="12.75">
      <c r="A51" s="275"/>
      <c r="B51" s="160"/>
      <c r="C51" s="160"/>
      <c r="D51" s="160"/>
      <c r="E51" s="160"/>
      <c r="F51" s="160"/>
      <c r="G51" s="160"/>
      <c r="H51" s="19"/>
      <c r="I51" s="19"/>
      <c r="J51" s="19"/>
      <c r="K51" s="19"/>
      <c r="L51" s="19"/>
      <c r="M51" s="19"/>
      <c r="N51" s="19"/>
      <c r="O51" s="19"/>
      <c r="P51" s="19"/>
      <c r="Q51" s="59"/>
    </row>
    <row r="52" spans="1:17" ht="12.75">
      <c r="A52" s="275"/>
      <c r="B52" s="160"/>
      <c r="C52" s="160"/>
      <c r="D52" s="160"/>
      <c r="E52" s="160"/>
      <c r="F52" s="160"/>
      <c r="G52" s="160"/>
      <c r="H52" s="19"/>
      <c r="I52" s="19"/>
      <c r="J52" s="19"/>
      <c r="K52" s="19"/>
      <c r="L52" s="19"/>
      <c r="M52" s="19"/>
      <c r="N52" s="19"/>
      <c r="O52" s="19"/>
      <c r="P52" s="19"/>
      <c r="Q52" s="59"/>
    </row>
    <row r="53" spans="1:17" ht="23.25">
      <c r="A53" s="278" t="s">
        <v>338</v>
      </c>
      <c r="B53" s="263"/>
      <c r="C53" s="263"/>
      <c r="D53" s="264"/>
      <c r="E53" s="264"/>
      <c r="F53" s="265"/>
      <c r="G53" s="264"/>
      <c r="H53" s="19"/>
      <c r="I53" s="19"/>
      <c r="J53" s="19"/>
      <c r="K53" s="608">
        <f>K44</f>
        <v>0.1311</v>
      </c>
      <c r="L53" s="274" t="s">
        <v>336</v>
      </c>
      <c r="M53" s="19"/>
      <c r="N53" s="19"/>
      <c r="O53" s="19"/>
      <c r="P53" s="608">
        <f>P44</f>
        <v>2.8129999999999993</v>
      </c>
      <c r="Q53" s="345" t="s">
        <v>336</v>
      </c>
    </row>
    <row r="54" spans="1:17" ht="23.25">
      <c r="A54" s="584"/>
      <c r="B54" s="266"/>
      <c r="C54" s="266"/>
      <c r="D54" s="262"/>
      <c r="E54" s="262"/>
      <c r="F54" s="267"/>
      <c r="G54" s="262"/>
      <c r="H54" s="19"/>
      <c r="I54" s="19"/>
      <c r="J54" s="19"/>
      <c r="K54" s="343"/>
      <c r="L54" s="289"/>
      <c r="M54" s="19"/>
      <c r="N54" s="19"/>
      <c r="O54" s="19"/>
      <c r="P54" s="343"/>
      <c r="Q54" s="346"/>
    </row>
    <row r="55" spans="1:17" ht="23.25">
      <c r="A55" s="585" t="s">
        <v>337</v>
      </c>
      <c r="B55" s="268"/>
      <c r="C55" s="51"/>
      <c r="D55" s="262"/>
      <c r="E55" s="262"/>
      <c r="F55" s="269"/>
      <c r="G55" s="264"/>
      <c r="H55" s="19"/>
      <c r="I55" s="19"/>
      <c r="J55" s="19"/>
      <c r="K55" s="608">
        <f>'STEPPED UP GENCO'!K47</f>
        <v>0.0009845968</v>
      </c>
      <c r="L55" s="274" t="s">
        <v>336</v>
      </c>
      <c r="M55" s="19"/>
      <c r="N55" s="19"/>
      <c r="O55" s="19"/>
      <c r="P55" s="608">
        <f>'STEPPED UP GENCO'!P47</f>
        <v>-0.0034646303999999973</v>
      </c>
      <c r="Q55" s="345" t="s">
        <v>336</v>
      </c>
    </row>
    <row r="56" spans="1:17" ht="6.75" customHeight="1">
      <c r="A56" s="276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59"/>
    </row>
    <row r="57" spans="1:17" ht="6.75" customHeight="1">
      <c r="A57" s="276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59"/>
    </row>
    <row r="58" spans="1:17" ht="6.75" customHeight="1">
      <c r="A58" s="276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59"/>
    </row>
    <row r="59" spans="1:17" ht="23.25" customHeight="1">
      <c r="A59" s="276"/>
      <c r="B59" s="19"/>
      <c r="C59" s="19"/>
      <c r="D59" s="19"/>
      <c r="E59" s="19"/>
      <c r="F59" s="19"/>
      <c r="G59" s="19"/>
      <c r="H59" s="263"/>
      <c r="I59" s="263"/>
      <c r="J59" s="602" t="s">
        <v>339</v>
      </c>
      <c r="K59" s="608">
        <f>SUM(K53:K58)</f>
        <v>0.13208459679999998</v>
      </c>
      <c r="L59" s="290" t="s">
        <v>336</v>
      </c>
      <c r="M59" s="344"/>
      <c r="N59" s="344"/>
      <c r="O59" s="344"/>
      <c r="P59" s="608">
        <f>SUM(P53:P58)</f>
        <v>2.8095353695999994</v>
      </c>
      <c r="Q59" s="290" t="s">
        <v>336</v>
      </c>
    </row>
    <row r="60" spans="1:17" ht="13.5" thickBot="1">
      <c r="A60" s="277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187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5"/>
  <sheetViews>
    <sheetView view="pageBreakPreview" zoomScale="65" zoomScaleNormal="85" zoomScaleSheetLayoutView="65" zoomScalePageLayoutView="0" workbookViewId="0" topLeftCell="D37">
      <selection activeCell="H5" sqref="H5"/>
    </sheetView>
  </sheetViews>
  <sheetFormatPr defaultColWidth="9.140625" defaultRowHeight="12.75"/>
  <cols>
    <col min="1" max="1" width="5.140625" style="0" customWidth="1"/>
    <col min="2" max="2" width="35.7109375" style="0" customWidth="1"/>
    <col min="3" max="3" width="14.8515625" style="0" bestFit="1" customWidth="1"/>
    <col min="4" max="4" width="9.8515625" style="0" customWidth="1"/>
    <col min="5" max="5" width="16.8515625" style="0" customWidth="1"/>
    <col min="6" max="6" width="11.421875" style="0" customWidth="1"/>
    <col min="7" max="7" width="13.421875" style="0" customWidth="1"/>
    <col min="8" max="8" width="13.8515625" style="0" customWidth="1"/>
    <col min="9" max="9" width="8.421875" style="0" customWidth="1"/>
    <col min="10" max="10" width="10.421875" style="0" customWidth="1"/>
    <col min="11" max="11" width="17.8515625" style="0" customWidth="1"/>
    <col min="12" max="13" width="13.00390625" style="0" customWidth="1"/>
    <col min="14" max="14" width="12.00390625" style="0" customWidth="1"/>
    <col min="15" max="15" width="15.28125" style="0" customWidth="1"/>
    <col min="16" max="16" width="14.7109375" style="0" customWidth="1"/>
    <col min="17" max="17" width="20.00390625" style="0" customWidth="1"/>
  </cols>
  <sheetData>
    <row r="1" ht="26.25">
      <c r="A1" s="1" t="s">
        <v>244</v>
      </c>
    </row>
    <row r="2" spans="1:17" ht="16.5" customHeight="1">
      <c r="A2" s="378" t="s">
        <v>245</v>
      </c>
      <c r="P2" s="522" t="str">
        <f>NDPL!Q1</f>
        <v>JULY-2014</v>
      </c>
      <c r="Q2" s="579"/>
    </row>
    <row r="3" spans="1:8" ht="23.25">
      <c r="A3" s="223" t="s">
        <v>293</v>
      </c>
      <c r="H3" s="4"/>
    </row>
    <row r="4" spans="1:16" ht="24" thickBot="1">
      <c r="A4" s="3"/>
      <c r="G4" s="19"/>
      <c r="H4" s="19"/>
      <c r="I4" s="56" t="s">
        <v>406</v>
      </c>
      <c r="J4" s="19"/>
      <c r="K4" s="19"/>
      <c r="L4" s="19"/>
      <c r="M4" s="19"/>
      <c r="N4" s="56" t="s">
        <v>407</v>
      </c>
      <c r="O4" s="19"/>
      <c r="P4" s="19"/>
    </row>
    <row r="5" spans="1:17" ht="43.5" customHeight="1" thickBot="1" thickTop="1">
      <c r="A5" s="99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01/08/2014</v>
      </c>
      <c r="H5" s="39" t="str">
        <f>NDPL!H5</f>
        <v>INTIAL READING 01/07/2014</v>
      </c>
      <c r="I5" s="39" t="s">
        <v>4</v>
      </c>
      <c r="J5" s="39" t="s">
        <v>5</v>
      </c>
      <c r="K5" s="40" t="s">
        <v>6</v>
      </c>
      <c r="L5" s="41" t="str">
        <f>NDPL!G5</f>
        <v>FINAL READING 01/08/2014</v>
      </c>
      <c r="M5" s="39" t="str">
        <f>NDPL!H5</f>
        <v>INTIAL READING 01/07/2014</v>
      </c>
      <c r="N5" s="39" t="s">
        <v>4</v>
      </c>
      <c r="O5" s="39" t="s">
        <v>5</v>
      </c>
      <c r="P5" s="40" t="s">
        <v>6</v>
      </c>
      <c r="Q5" s="40" t="s">
        <v>317</v>
      </c>
    </row>
    <row r="6" ht="14.25" thickBot="1" thickTop="1"/>
    <row r="7" spans="1:17" ht="19.5" customHeight="1" thickTop="1">
      <c r="A7" s="359"/>
      <c r="B7" s="360" t="s">
        <v>259</v>
      </c>
      <c r="C7" s="361"/>
      <c r="D7" s="361"/>
      <c r="E7" s="361"/>
      <c r="F7" s="362"/>
      <c r="G7" s="118"/>
      <c r="H7" s="111"/>
      <c r="I7" s="111"/>
      <c r="J7" s="111"/>
      <c r="K7" s="114"/>
      <c r="L7" s="120"/>
      <c r="M7" s="25"/>
      <c r="N7" s="25"/>
      <c r="O7" s="25"/>
      <c r="P7" s="35"/>
      <c r="Q7" s="180"/>
    </row>
    <row r="8" spans="1:17" ht="19.5" customHeight="1">
      <c r="A8" s="325"/>
      <c r="B8" s="363" t="s">
        <v>260</v>
      </c>
      <c r="C8" s="364"/>
      <c r="D8" s="364"/>
      <c r="E8" s="364"/>
      <c r="F8" s="365"/>
      <c r="G8" s="44"/>
      <c r="H8" s="50"/>
      <c r="I8" s="50"/>
      <c r="J8" s="50"/>
      <c r="K8" s="48"/>
      <c r="L8" s="121"/>
      <c r="M8" s="19"/>
      <c r="N8" s="19"/>
      <c r="O8" s="19"/>
      <c r="P8" s="122"/>
      <c r="Q8" s="181"/>
    </row>
    <row r="9" spans="1:17" s="730" customFormat="1" ht="19.5" customHeight="1">
      <c r="A9" s="325">
        <v>1</v>
      </c>
      <c r="B9" s="813" t="s">
        <v>261</v>
      </c>
      <c r="C9" s="814">
        <v>4864817</v>
      </c>
      <c r="D9" s="788" t="s">
        <v>12</v>
      </c>
      <c r="E9" s="793" t="s">
        <v>354</v>
      </c>
      <c r="F9" s="815">
        <v>100</v>
      </c>
      <c r="G9" s="816">
        <v>1288</v>
      </c>
      <c r="H9" s="814">
        <v>838</v>
      </c>
      <c r="I9" s="817">
        <f>G9-H9</f>
        <v>450</v>
      </c>
      <c r="J9" s="817">
        <f>$F9*I9</f>
        <v>45000</v>
      </c>
      <c r="K9" s="818">
        <f>J9/1000000</f>
        <v>0.045</v>
      </c>
      <c r="L9" s="816">
        <v>1024</v>
      </c>
      <c r="M9" s="810">
        <v>272</v>
      </c>
      <c r="N9" s="817">
        <f>L9-M9</f>
        <v>752</v>
      </c>
      <c r="O9" s="817">
        <f>$F9*N9</f>
        <v>75200</v>
      </c>
      <c r="P9" s="759">
        <f>O9/1000000</f>
        <v>0.0752</v>
      </c>
      <c r="Q9" s="819"/>
    </row>
    <row r="10" spans="1:17" ht="19.5" customHeight="1">
      <c r="A10" s="325">
        <v>2</v>
      </c>
      <c r="B10" s="366" t="s">
        <v>262</v>
      </c>
      <c r="C10" s="364">
        <v>4864797</v>
      </c>
      <c r="D10" s="350" t="s">
        <v>12</v>
      </c>
      <c r="E10" s="116" t="s">
        <v>354</v>
      </c>
      <c r="F10" s="365">
        <v>100</v>
      </c>
      <c r="G10" s="627">
        <v>2419</v>
      </c>
      <c r="H10" s="628">
        <v>2434</v>
      </c>
      <c r="I10" s="371">
        <f>G10-H10</f>
        <v>-15</v>
      </c>
      <c r="J10" s="371">
        <f>$F10*I10</f>
        <v>-1500</v>
      </c>
      <c r="K10" s="372">
        <f>J10/1000000</f>
        <v>-0.0015</v>
      </c>
      <c r="L10" s="627">
        <v>999288</v>
      </c>
      <c r="M10" s="628">
        <v>999152</v>
      </c>
      <c r="N10" s="371">
        <f>L10-M10</f>
        <v>136</v>
      </c>
      <c r="O10" s="371">
        <f>$F10*N10</f>
        <v>13600</v>
      </c>
      <c r="P10" s="372">
        <f>O10/1000000</f>
        <v>0.0136</v>
      </c>
      <c r="Q10" s="181"/>
    </row>
    <row r="11" spans="1:17" ht="19.5" customHeight="1">
      <c r="A11" s="325">
        <v>3</v>
      </c>
      <c r="B11" s="366" t="s">
        <v>263</v>
      </c>
      <c r="C11" s="364">
        <v>4864818</v>
      </c>
      <c r="D11" s="350" t="s">
        <v>12</v>
      </c>
      <c r="E11" s="116" t="s">
        <v>354</v>
      </c>
      <c r="F11" s="365">
        <v>100</v>
      </c>
      <c r="G11" s="627">
        <v>257888</v>
      </c>
      <c r="H11" s="628">
        <v>257025</v>
      </c>
      <c r="I11" s="371">
        <f>G11-H11</f>
        <v>863</v>
      </c>
      <c r="J11" s="371">
        <f>$F11*I11</f>
        <v>86300</v>
      </c>
      <c r="K11" s="372">
        <f>J11/1000000</f>
        <v>0.0863</v>
      </c>
      <c r="L11" s="627">
        <v>102450</v>
      </c>
      <c r="M11" s="628">
        <v>101323</v>
      </c>
      <c r="N11" s="371">
        <f>L11-M11</f>
        <v>1127</v>
      </c>
      <c r="O11" s="371">
        <f>$F11*N11</f>
        <v>112700</v>
      </c>
      <c r="P11" s="372">
        <f>O11/1000000</f>
        <v>0.1127</v>
      </c>
      <c r="Q11" s="181"/>
    </row>
    <row r="12" spans="1:17" ht="19.5" customHeight="1">
      <c r="A12" s="325">
        <v>4</v>
      </c>
      <c r="B12" s="366" t="s">
        <v>264</v>
      </c>
      <c r="C12" s="364">
        <v>4864842</v>
      </c>
      <c r="D12" s="350" t="s">
        <v>12</v>
      </c>
      <c r="E12" s="116" t="s">
        <v>354</v>
      </c>
      <c r="F12" s="707">
        <v>937.5</v>
      </c>
      <c r="G12" s="627">
        <v>33846</v>
      </c>
      <c r="H12" s="628">
        <v>33743</v>
      </c>
      <c r="I12" s="371">
        <f>G12-H12</f>
        <v>103</v>
      </c>
      <c r="J12" s="371">
        <f>$F12*I12</f>
        <v>96562.5</v>
      </c>
      <c r="K12" s="372">
        <f>J12/1000000</f>
        <v>0.0965625</v>
      </c>
      <c r="L12" s="627">
        <v>18895</v>
      </c>
      <c r="M12" s="628">
        <v>18674</v>
      </c>
      <c r="N12" s="371">
        <f>L12-M12</f>
        <v>221</v>
      </c>
      <c r="O12" s="371">
        <f>$F12*N12</f>
        <v>207187.5</v>
      </c>
      <c r="P12" s="372">
        <f>O12/1000000</f>
        <v>0.2071875</v>
      </c>
      <c r="Q12" s="611"/>
    </row>
    <row r="13" spans="1:17" ht="19.5" customHeight="1">
      <c r="A13" s="325"/>
      <c r="B13" s="363" t="s">
        <v>265</v>
      </c>
      <c r="C13" s="364"/>
      <c r="D13" s="350"/>
      <c r="E13" s="104"/>
      <c r="F13" s="365"/>
      <c r="G13" s="327"/>
      <c r="H13" s="356"/>
      <c r="I13" s="356"/>
      <c r="J13" s="356"/>
      <c r="K13" s="373"/>
      <c r="L13" s="379"/>
      <c r="M13" s="380"/>
      <c r="N13" s="380"/>
      <c r="O13" s="380"/>
      <c r="P13" s="381"/>
      <c r="Q13" s="181"/>
    </row>
    <row r="14" spans="1:17" ht="19.5" customHeight="1">
      <c r="A14" s="325"/>
      <c r="B14" s="363"/>
      <c r="C14" s="364"/>
      <c r="D14" s="350"/>
      <c r="E14" s="104"/>
      <c r="F14" s="365"/>
      <c r="G14" s="327"/>
      <c r="H14" s="356"/>
      <c r="I14" s="356"/>
      <c r="J14" s="356"/>
      <c r="K14" s="373"/>
      <c r="L14" s="379"/>
      <c r="M14" s="380"/>
      <c r="N14" s="380"/>
      <c r="O14" s="380"/>
      <c r="P14" s="381"/>
      <c r="Q14" s="181"/>
    </row>
    <row r="15" spans="1:17" ht="19.5" customHeight="1">
      <c r="A15" s="325">
        <v>5</v>
      </c>
      <c r="B15" s="366" t="s">
        <v>266</v>
      </c>
      <c r="C15" s="364">
        <v>4864880</v>
      </c>
      <c r="D15" s="350" t="s">
        <v>12</v>
      </c>
      <c r="E15" s="116" t="s">
        <v>354</v>
      </c>
      <c r="F15" s="365">
        <v>-500</v>
      </c>
      <c r="G15" s="627">
        <v>985209</v>
      </c>
      <c r="H15" s="628">
        <v>985209</v>
      </c>
      <c r="I15" s="371">
        <f>G15-H15</f>
        <v>0</v>
      </c>
      <c r="J15" s="371">
        <f>$F15*I15</f>
        <v>0</v>
      </c>
      <c r="K15" s="372">
        <f>J15/1000000</f>
        <v>0</v>
      </c>
      <c r="L15" s="627">
        <v>918025</v>
      </c>
      <c r="M15" s="628">
        <v>920191</v>
      </c>
      <c r="N15" s="371">
        <f>L15-M15</f>
        <v>-2166</v>
      </c>
      <c r="O15" s="371">
        <f>$F15*N15</f>
        <v>1083000</v>
      </c>
      <c r="P15" s="372">
        <f>O15/1000000</f>
        <v>1.083</v>
      </c>
      <c r="Q15" s="181"/>
    </row>
    <row r="16" spans="1:17" ht="19.5" customHeight="1">
      <c r="A16" s="325">
        <v>6</v>
      </c>
      <c r="B16" s="366" t="s">
        <v>267</v>
      </c>
      <c r="C16" s="364">
        <v>4864881</v>
      </c>
      <c r="D16" s="350" t="s">
        <v>12</v>
      </c>
      <c r="E16" s="116" t="s">
        <v>354</v>
      </c>
      <c r="F16" s="365">
        <v>-500</v>
      </c>
      <c r="G16" s="627">
        <v>989204</v>
      </c>
      <c r="H16" s="628">
        <v>989204</v>
      </c>
      <c r="I16" s="371">
        <f>G16-H16</f>
        <v>0</v>
      </c>
      <c r="J16" s="371">
        <f>$F16*I16</f>
        <v>0</v>
      </c>
      <c r="K16" s="372">
        <f>J16/1000000</f>
        <v>0</v>
      </c>
      <c r="L16" s="627">
        <v>978697</v>
      </c>
      <c r="M16" s="628">
        <v>978641</v>
      </c>
      <c r="N16" s="371">
        <f>L16-M16</f>
        <v>56</v>
      </c>
      <c r="O16" s="371">
        <f>$F16*N16</f>
        <v>-28000</v>
      </c>
      <c r="P16" s="372">
        <f>O16/1000000</f>
        <v>-0.028</v>
      </c>
      <c r="Q16" s="181"/>
    </row>
    <row r="17" spans="1:17" ht="19.5" customHeight="1">
      <c r="A17" s="325">
        <v>7</v>
      </c>
      <c r="B17" s="366" t="s">
        <v>282</v>
      </c>
      <c r="C17" s="364">
        <v>4902572</v>
      </c>
      <c r="D17" s="350" t="s">
        <v>12</v>
      </c>
      <c r="E17" s="116" t="s">
        <v>354</v>
      </c>
      <c r="F17" s="365">
        <v>300</v>
      </c>
      <c r="G17" s="627">
        <v>999992</v>
      </c>
      <c r="H17" s="628">
        <v>1000003</v>
      </c>
      <c r="I17" s="371">
        <f>G17-H17</f>
        <v>-11</v>
      </c>
      <c r="J17" s="371">
        <f>$F17*I17</f>
        <v>-3300</v>
      </c>
      <c r="K17" s="372">
        <f>J17/1000000</f>
        <v>-0.0033</v>
      </c>
      <c r="L17" s="627">
        <v>2</v>
      </c>
      <c r="M17" s="628">
        <v>26</v>
      </c>
      <c r="N17" s="371">
        <f>L17-M17</f>
        <v>-24</v>
      </c>
      <c r="O17" s="371">
        <f>$F17*N17</f>
        <v>-7200</v>
      </c>
      <c r="P17" s="372">
        <f>O17/1000000</f>
        <v>-0.0072</v>
      </c>
      <c r="Q17" s="181"/>
    </row>
    <row r="18" spans="1:17" ht="19.5" customHeight="1">
      <c r="A18" s="325"/>
      <c r="B18" s="363"/>
      <c r="C18" s="364"/>
      <c r="D18" s="350"/>
      <c r="E18" s="116"/>
      <c r="F18" s="365"/>
      <c r="G18" s="115"/>
      <c r="H18" s="104"/>
      <c r="I18" s="50"/>
      <c r="J18" s="50"/>
      <c r="K18" s="119"/>
      <c r="L18" s="382"/>
      <c r="M18" s="21"/>
      <c r="N18" s="21"/>
      <c r="O18" s="21"/>
      <c r="P18" s="28"/>
      <c r="Q18" s="181"/>
    </row>
    <row r="19" spans="1:17" ht="19.5" customHeight="1">
      <c r="A19" s="325"/>
      <c r="B19" s="363"/>
      <c r="C19" s="364"/>
      <c r="D19" s="350"/>
      <c r="E19" s="116"/>
      <c r="F19" s="365"/>
      <c r="G19" s="115"/>
      <c r="H19" s="104"/>
      <c r="I19" s="50"/>
      <c r="J19" s="50"/>
      <c r="K19" s="119"/>
      <c r="L19" s="382"/>
      <c r="M19" s="21"/>
      <c r="N19" s="21"/>
      <c r="O19" s="21"/>
      <c r="P19" s="28"/>
      <c r="Q19" s="181"/>
    </row>
    <row r="20" spans="1:17" ht="19.5" customHeight="1">
      <c r="A20" s="325"/>
      <c r="B20" s="366"/>
      <c r="C20" s="364"/>
      <c r="D20" s="350"/>
      <c r="E20" s="116"/>
      <c r="F20" s="365"/>
      <c r="G20" s="115"/>
      <c r="H20" s="104"/>
      <c r="I20" s="50"/>
      <c r="J20" s="50"/>
      <c r="K20" s="119"/>
      <c r="L20" s="382"/>
      <c r="M20" s="21"/>
      <c r="N20" s="21"/>
      <c r="O20" s="21"/>
      <c r="P20" s="28"/>
      <c r="Q20" s="181"/>
    </row>
    <row r="21" spans="1:17" ht="19.5" customHeight="1">
      <c r="A21" s="325"/>
      <c r="B21" s="363" t="s">
        <v>268</v>
      </c>
      <c r="C21" s="364"/>
      <c r="D21" s="350"/>
      <c r="E21" s="116"/>
      <c r="F21" s="367"/>
      <c r="G21" s="115"/>
      <c r="H21" s="104"/>
      <c r="I21" s="47"/>
      <c r="J21" s="51"/>
      <c r="K21" s="375">
        <f>SUM(K9:K20)</f>
        <v>0.2230625</v>
      </c>
      <c r="L21" s="383"/>
      <c r="M21" s="380"/>
      <c r="N21" s="380"/>
      <c r="O21" s="380"/>
      <c r="P21" s="376">
        <f>SUM(P9:P20)</f>
        <v>1.4564874999999997</v>
      </c>
      <c r="Q21" s="181"/>
    </row>
    <row r="22" spans="1:17" ht="19.5" customHeight="1">
      <c r="A22" s="325"/>
      <c r="B22" s="363" t="s">
        <v>269</v>
      </c>
      <c r="C22" s="364"/>
      <c r="D22" s="350"/>
      <c r="E22" s="116"/>
      <c r="F22" s="367"/>
      <c r="G22" s="115"/>
      <c r="H22" s="104"/>
      <c r="I22" s="47"/>
      <c r="J22" s="47"/>
      <c r="K22" s="119"/>
      <c r="L22" s="382"/>
      <c r="M22" s="21"/>
      <c r="N22" s="21"/>
      <c r="O22" s="21"/>
      <c r="P22" s="28"/>
      <c r="Q22" s="181"/>
    </row>
    <row r="23" spans="1:17" ht="19.5" customHeight="1">
      <c r="A23" s="325"/>
      <c r="B23" s="363" t="s">
        <v>270</v>
      </c>
      <c r="C23" s="364"/>
      <c r="D23" s="350"/>
      <c r="E23" s="116"/>
      <c r="F23" s="367"/>
      <c r="G23" s="115"/>
      <c r="H23" s="104"/>
      <c r="I23" s="47"/>
      <c r="J23" s="47"/>
      <c r="K23" s="119"/>
      <c r="L23" s="382"/>
      <c r="M23" s="21"/>
      <c r="N23" s="21"/>
      <c r="O23" s="21"/>
      <c r="P23" s="28"/>
      <c r="Q23" s="181"/>
    </row>
    <row r="24" spans="1:17" ht="19.5" customHeight="1">
      <c r="A24" s="325">
        <v>8</v>
      </c>
      <c r="B24" s="366" t="s">
        <v>271</v>
      </c>
      <c r="C24" s="364">
        <v>4864794</v>
      </c>
      <c r="D24" s="350" t="s">
        <v>12</v>
      </c>
      <c r="E24" s="116" t="s">
        <v>354</v>
      </c>
      <c r="F24" s="365">
        <v>200</v>
      </c>
      <c r="G24" s="627">
        <v>927204</v>
      </c>
      <c r="H24" s="628">
        <v>927345</v>
      </c>
      <c r="I24" s="371">
        <f>G24-H24</f>
        <v>-141</v>
      </c>
      <c r="J24" s="371">
        <f>$F24*I24</f>
        <v>-28200</v>
      </c>
      <c r="K24" s="372">
        <f>J24/1000000</f>
        <v>-0.0282</v>
      </c>
      <c r="L24" s="627">
        <v>992244</v>
      </c>
      <c r="M24" s="628">
        <v>992140</v>
      </c>
      <c r="N24" s="371">
        <f>L24-M24</f>
        <v>104</v>
      </c>
      <c r="O24" s="371">
        <f>$F24*N24</f>
        <v>20800</v>
      </c>
      <c r="P24" s="372">
        <f>O24/1000000</f>
        <v>0.0208</v>
      </c>
      <c r="Q24" s="181"/>
    </row>
    <row r="25" spans="1:17" ht="21" customHeight="1">
      <c r="A25" s="325">
        <v>9</v>
      </c>
      <c r="B25" s="366" t="s">
        <v>272</v>
      </c>
      <c r="C25" s="364">
        <v>4864932</v>
      </c>
      <c r="D25" s="350" t="s">
        <v>12</v>
      </c>
      <c r="E25" s="116" t="s">
        <v>354</v>
      </c>
      <c r="F25" s="365">
        <v>200</v>
      </c>
      <c r="G25" s="722">
        <v>975707</v>
      </c>
      <c r="H25" s="723">
        <v>975960</v>
      </c>
      <c r="I25" s="726">
        <f>G25-H25</f>
        <v>-253</v>
      </c>
      <c r="J25" s="726">
        <f>$F25*I25</f>
        <v>-50600</v>
      </c>
      <c r="K25" s="759">
        <f>J25/1000000</f>
        <v>-0.0506</v>
      </c>
      <c r="L25" s="722">
        <v>999687</v>
      </c>
      <c r="M25" s="723">
        <v>999960</v>
      </c>
      <c r="N25" s="726">
        <f>L25-M25</f>
        <v>-273</v>
      </c>
      <c r="O25" s="726">
        <f>$F25*N25</f>
        <v>-54600</v>
      </c>
      <c r="P25" s="759">
        <f>O25/1000000</f>
        <v>-0.0546</v>
      </c>
      <c r="Q25" s="760"/>
    </row>
    <row r="26" spans="1:17" ht="19.5" customHeight="1">
      <c r="A26" s="325"/>
      <c r="B26" s="363" t="s">
        <v>273</v>
      </c>
      <c r="C26" s="366"/>
      <c r="D26" s="350"/>
      <c r="E26" s="116"/>
      <c r="F26" s="367"/>
      <c r="G26" s="115"/>
      <c r="H26" s="104"/>
      <c r="I26" s="47"/>
      <c r="J26" s="51"/>
      <c r="K26" s="376">
        <f>SUM(K24:K25)</f>
        <v>-0.0788</v>
      </c>
      <c r="L26" s="383"/>
      <c r="M26" s="380"/>
      <c r="N26" s="380"/>
      <c r="O26" s="380"/>
      <c r="P26" s="376">
        <f>SUM(P24:P25)</f>
        <v>-0.033800000000000004</v>
      </c>
      <c r="Q26" s="181"/>
    </row>
    <row r="27" spans="1:17" ht="19.5" customHeight="1">
      <c r="A27" s="325"/>
      <c r="B27" s="363" t="s">
        <v>274</v>
      </c>
      <c r="C27" s="364"/>
      <c r="D27" s="350"/>
      <c r="E27" s="104"/>
      <c r="F27" s="365"/>
      <c r="G27" s="115"/>
      <c r="H27" s="104"/>
      <c r="I27" s="50"/>
      <c r="J27" s="46"/>
      <c r="K27" s="119"/>
      <c r="L27" s="382"/>
      <c r="M27" s="21"/>
      <c r="N27" s="21"/>
      <c r="O27" s="21"/>
      <c r="P27" s="28"/>
      <c r="Q27" s="181"/>
    </row>
    <row r="28" spans="1:17" ht="19.5" customHeight="1">
      <c r="A28" s="325"/>
      <c r="B28" s="363" t="s">
        <v>270</v>
      </c>
      <c r="C28" s="364"/>
      <c r="D28" s="350"/>
      <c r="E28" s="104"/>
      <c r="F28" s="365"/>
      <c r="G28" s="115"/>
      <c r="H28" s="104"/>
      <c r="I28" s="50"/>
      <c r="J28" s="46"/>
      <c r="K28" s="119"/>
      <c r="L28" s="382"/>
      <c r="M28" s="21"/>
      <c r="N28" s="21"/>
      <c r="O28" s="21"/>
      <c r="P28" s="28"/>
      <c r="Q28" s="181"/>
    </row>
    <row r="29" spans="1:17" ht="19.5" customHeight="1">
      <c r="A29" s="325">
        <v>10</v>
      </c>
      <c r="B29" s="366" t="s">
        <v>275</v>
      </c>
      <c r="C29" s="364">
        <v>4864819</v>
      </c>
      <c r="D29" s="350" t="s">
        <v>12</v>
      </c>
      <c r="E29" s="116" t="s">
        <v>354</v>
      </c>
      <c r="F29" s="368">
        <v>200</v>
      </c>
      <c r="G29" s="627">
        <v>244844</v>
      </c>
      <c r="H29" s="628">
        <v>244014</v>
      </c>
      <c r="I29" s="371">
        <f aca="true" t="shared" si="0" ref="I29:I34">G29-H29</f>
        <v>830</v>
      </c>
      <c r="J29" s="371">
        <f aca="true" t="shared" si="1" ref="J29:J34">$F29*I29</f>
        <v>166000</v>
      </c>
      <c r="K29" s="372">
        <f aca="true" t="shared" si="2" ref="K29:K34">J29/1000000</f>
        <v>0.166</v>
      </c>
      <c r="L29" s="627">
        <v>265230</v>
      </c>
      <c r="M29" s="628">
        <v>264577</v>
      </c>
      <c r="N29" s="371">
        <f aca="true" t="shared" si="3" ref="N29:N34">L29-M29</f>
        <v>653</v>
      </c>
      <c r="O29" s="371">
        <f aca="true" t="shared" si="4" ref="O29:O34">$F29*N29</f>
        <v>130600</v>
      </c>
      <c r="P29" s="372">
        <f aca="true" t="shared" si="5" ref="P29:P34">O29/1000000</f>
        <v>0.1306</v>
      </c>
      <c r="Q29" s="181"/>
    </row>
    <row r="30" spans="1:17" ht="19.5" customHeight="1">
      <c r="A30" s="325">
        <v>11</v>
      </c>
      <c r="B30" s="366" t="s">
        <v>276</v>
      </c>
      <c r="C30" s="364">
        <v>4864801</v>
      </c>
      <c r="D30" s="350" t="s">
        <v>12</v>
      </c>
      <c r="E30" s="116" t="s">
        <v>354</v>
      </c>
      <c r="F30" s="368">
        <v>200</v>
      </c>
      <c r="G30" s="627">
        <v>111942</v>
      </c>
      <c r="H30" s="628">
        <v>112041</v>
      </c>
      <c r="I30" s="371">
        <f t="shared" si="0"/>
        <v>-99</v>
      </c>
      <c r="J30" s="371">
        <f t="shared" si="1"/>
        <v>-19800</v>
      </c>
      <c r="K30" s="372">
        <f t="shared" si="2"/>
        <v>-0.0198</v>
      </c>
      <c r="L30" s="627">
        <v>42290</v>
      </c>
      <c r="M30" s="628">
        <v>42087</v>
      </c>
      <c r="N30" s="371">
        <f t="shared" si="3"/>
        <v>203</v>
      </c>
      <c r="O30" s="371">
        <f t="shared" si="4"/>
        <v>40600</v>
      </c>
      <c r="P30" s="372">
        <f t="shared" si="5"/>
        <v>0.0406</v>
      </c>
      <c r="Q30" s="181"/>
    </row>
    <row r="31" spans="1:17" ht="19.5" customHeight="1">
      <c r="A31" s="325">
        <v>12</v>
      </c>
      <c r="B31" s="366" t="s">
        <v>277</v>
      </c>
      <c r="C31" s="364">
        <v>4864820</v>
      </c>
      <c r="D31" s="350" t="s">
        <v>12</v>
      </c>
      <c r="E31" s="116" t="s">
        <v>354</v>
      </c>
      <c r="F31" s="368">
        <v>100</v>
      </c>
      <c r="G31" s="627">
        <v>183872</v>
      </c>
      <c r="H31" s="628">
        <v>184083</v>
      </c>
      <c r="I31" s="371">
        <f t="shared" si="0"/>
        <v>-211</v>
      </c>
      <c r="J31" s="371">
        <f t="shared" si="1"/>
        <v>-21100</v>
      </c>
      <c r="K31" s="372">
        <f t="shared" si="2"/>
        <v>-0.0211</v>
      </c>
      <c r="L31" s="627">
        <v>73961</v>
      </c>
      <c r="M31" s="628">
        <v>73557</v>
      </c>
      <c r="N31" s="371">
        <f t="shared" si="3"/>
        <v>404</v>
      </c>
      <c r="O31" s="371">
        <f t="shared" si="4"/>
        <v>40400</v>
      </c>
      <c r="P31" s="372">
        <f t="shared" si="5"/>
        <v>0.0404</v>
      </c>
      <c r="Q31" s="181"/>
    </row>
    <row r="32" spans="1:17" ht="19.5" customHeight="1">
      <c r="A32" s="325">
        <v>13</v>
      </c>
      <c r="B32" s="366" t="s">
        <v>278</v>
      </c>
      <c r="C32" s="364">
        <v>4865168</v>
      </c>
      <c r="D32" s="350" t="s">
        <v>12</v>
      </c>
      <c r="E32" s="116" t="s">
        <v>354</v>
      </c>
      <c r="F32" s="368">
        <v>1000</v>
      </c>
      <c r="G32" s="627">
        <v>990441</v>
      </c>
      <c r="H32" s="628">
        <v>990433</v>
      </c>
      <c r="I32" s="371">
        <f t="shared" si="0"/>
        <v>8</v>
      </c>
      <c r="J32" s="371">
        <f t="shared" si="1"/>
        <v>8000</v>
      </c>
      <c r="K32" s="372">
        <f t="shared" si="2"/>
        <v>0.008</v>
      </c>
      <c r="L32" s="627">
        <v>998421</v>
      </c>
      <c r="M32" s="628">
        <v>998447</v>
      </c>
      <c r="N32" s="371">
        <f t="shared" si="3"/>
        <v>-26</v>
      </c>
      <c r="O32" s="371">
        <f t="shared" si="4"/>
        <v>-26000</v>
      </c>
      <c r="P32" s="372">
        <f t="shared" si="5"/>
        <v>-0.026</v>
      </c>
      <c r="Q32" s="181"/>
    </row>
    <row r="33" spans="1:17" ht="19.5" customHeight="1">
      <c r="A33" s="325">
        <v>14</v>
      </c>
      <c r="B33" s="366" t="s">
        <v>279</v>
      </c>
      <c r="C33" s="364">
        <v>4864802</v>
      </c>
      <c r="D33" s="350" t="s">
        <v>12</v>
      </c>
      <c r="E33" s="116" t="s">
        <v>354</v>
      </c>
      <c r="F33" s="368">
        <v>100</v>
      </c>
      <c r="G33" s="627">
        <v>961761</v>
      </c>
      <c r="H33" s="628">
        <v>961776</v>
      </c>
      <c r="I33" s="371">
        <f t="shared" si="0"/>
        <v>-15</v>
      </c>
      <c r="J33" s="371">
        <f t="shared" si="1"/>
        <v>-1500</v>
      </c>
      <c r="K33" s="372">
        <f t="shared" si="2"/>
        <v>-0.0015</v>
      </c>
      <c r="L33" s="627">
        <v>7026</v>
      </c>
      <c r="M33" s="628">
        <v>7053</v>
      </c>
      <c r="N33" s="371">
        <f t="shared" si="3"/>
        <v>-27</v>
      </c>
      <c r="O33" s="371">
        <f t="shared" si="4"/>
        <v>-2700</v>
      </c>
      <c r="P33" s="372">
        <f t="shared" si="5"/>
        <v>-0.0027</v>
      </c>
      <c r="Q33" s="181"/>
    </row>
    <row r="34" spans="1:17" ht="19.5" customHeight="1">
      <c r="A34" s="325">
        <v>15</v>
      </c>
      <c r="B34" s="366" t="s">
        <v>383</v>
      </c>
      <c r="C34" s="364">
        <v>5128400</v>
      </c>
      <c r="D34" s="350" t="s">
        <v>12</v>
      </c>
      <c r="E34" s="116" t="s">
        <v>354</v>
      </c>
      <c r="F34" s="368">
        <v>937.5</v>
      </c>
      <c r="G34" s="627">
        <v>999182</v>
      </c>
      <c r="H34" s="628">
        <v>999182</v>
      </c>
      <c r="I34" s="371">
        <f t="shared" si="0"/>
        <v>0</v>
      </c>
      <c r="J34" s="371">
        <f t="shared" si="1"/>
        <v>0</v>
      </c>
      <c r="K34" s="372">
        <f t="shared" si="2"/>
        <v>0</v>
      </c>
      <c r="L34" s="627">
        <v>998236</v>
      </c>
      <c r="M34" s="628">
        <v>998851</v>
      </c>
      <c r="N34" s="371">
        <f t="shared" si="3"/>
        <v>-615</v>
      </c>
      <c r="O34" s="371">
        <f t="shared" si="4"/>
        <v>-576562.5</v>
      </c>
      <c r="P34" s="706">
        <f t="shared" si="5"/>
        <v>-0.5765625</v>
      </c>
      <c r="Q34" s="181"/>
    </row>
    <row r="35" spans="1:17" ht="19.5" customHeight="1">
      <c r="A35" s="325"/>
      <c r="B35" s="363" t="s">
        <v>265</v>
      </c>
      <c r="C35" s="364"/>
      <c r="D35" s="350"/>
      <c r="E35" s="104"/>
      <c r="F35" s="365"/>
      <c r="G35" s="327"/>
      <c r="H35" s="356"/>
      <c r="I35" s="356"/>
      <c r="J35" s="374"/>
      <c r="K35" s="373"/>
      <c r="L35" s="379"/>
      <c r="M35" s="380"/>
      <c r="N35" s="380"/>
      <c r="O35" s="380"/>
      <c r="P35" s="381"/>
      <c r="Q35" s="181"/>
    </row>
    <row r="36" spans="1:17" ht="19.5" customHeight="1">
      <c r="A36" s="325">
        <v>16</v>
      </c>
      <c r="B36" s="366" t="s">
        <v>280</v>
      </c>
      <c r="C36" s="364">
        <v>4864882</v>
      </c>
      <c r="D36" s="350" t="s">
        <v>12</v>
      </c>
      <c r="E36" s="116" t="s">
        <v>354</v>
      </c>
      <c r="F36" s="368">
        <v>-625</v>
      </c>
      <c r="G36" s="627">
        <v>985913</v>
      </c>
      <c r="H36" s="628">
        <v>985972</v>
      </c>
      <c r="I36" s="371">
        <f>G36-H36</f>
        <v>-59</v>
      </c>
      <c r="J36" s="371">
        <f>$F36*I36</f>
        <v>36875</v>
      </c>
      <c r="K36" s="372">
        <f>J36/1000000</f>
        <v>0.036875</v>
      </c>
      <c r="L36" s="627">
        <v>995418</v>
      </c>
      <c r="M36" s="628">
        <v>995503</v>
      </c>
      <c r="N36" s="371">
        <f>L36-M36</f>
        <v>-85</v>
      </c>
      <c r="O36" s="371">
        <f>$F36*N36</f>
        <v>53125</v>
      </c>
      <c r="P36" s="706">
        <f>O36/1000000</f>
        <v>0.053125</v>
      </c>
      <c r="Q36" s="611"/>
    </row>
    <row r="37" spans="1:17" ht="19.5" customHeight="1">
      <c r="A37" s="325">
        <v>17</v>
      </c>
      <c r="B37" s="366" t="s">
        <v>283</v>
      </c>
      <c r="C37" s="364">
        <v>4902572</v>
      </c>
      <c r="D37" s="350" t="s">
        <v>12</v>
      </c>
      <c r="E37" s="116" t="s">
        <v>354</v>
      </c>
      <c r="F37" s="368">
        <v>-300</v>
      </c>
      <c r="G37" s="627">
        <v>999992</v>
      </c>
      <c r="H37" s="628">
        <v>1000003</v>
      </c>
      <c r="I37" s="371">
        <f>G37-H37</f>
        <v>-11</v>
      </c>
      <c r="J37" s="371">
        <f>$F37*I37</f>
        <v>3300</v>
      </c>
      <c r="K37" s="372">
        <f>J37/1000000</f>
        <v>0.0033</v>
      </c>
      <c r="L37" s="627">
        <v>2</v>
      </c>
      <c r="M37" s="628">
        <v>26</v>
      </c>
      <c r="N37" s="371">
        <f>L37-M37</f>
        <v>-24</v>
      </c>
      <c r="O37" s="371">
        <f>$F37*N37</f>
        <v>7200</v>
      </c>
      <c r="P37" s="372">
        <f>O37/1000000</f>
        <v>0.0072</v>
      </c>
      <c r="Q37" s="181"/>
    </row>
    <row r="38" spans="1:17" ht="19.5" customHeight="1">
      <c r="A38" s="325"/>
      <c r="B38" s="363"/>
      <c r="C38" s="364"/>
      <c r="D38" s="364"/>
      <c r="E38" s="366"/>
      <c r="F38" s="364"/>
      <c r="G38" s="115"/>
      <c r="H38" s="50"/>
      <c r="I38" s="50"/>
      <c r="J38" s="50"/>
      <c r="K38" s="123"/>
      <c r="L38" s="44"/>
      <c r="M38" s="21"/>
      <c r="N38" s="21"/>
      <c r="O38" s="21"/>
      <c r="P38" s="28"/>
      <c r="Q38" s="181"/>
    </row>
    <row r="39" spans="1:17" ht="19.5" customHeight="1" thickBot="1">
      <c r="A39" s="369"/>
      <c r="B39" s="370" t="s">
        <v>281</v>
      </c>
      <c r="C39" s="370"/>
      <c r="D39" s="370"/>
      <c r="E39" s="370"/>
      <c r="F39" s="370"/>
      <c r="G39" s="125"/>
      <c r="H39" s="124"/>
      <c r="I39" s="124"/>
      <c r="J39" s="124"/>
      <c r="K39" s="609">
        <f>SUM(K29:K38)</f>
        <v>0.17177499999999998</v>
      </c>
      <c r="L39" s="384"/>
      <c r="M39" s="385"/>
      <c r="N39" s="385"/>
      <c r="O39" s="385"/>
      <c r="P39" s="377">
        <f>SUM(P29:P38)</f>
        <v>-0.33333750000000006</v>
      </c>
      <c r="Q39" s="182"/>
    </row>
    <row r="40" spans="1:16" ht="13.5" thickTop="1">
      <c r="A40" s="64"/>
      <c r="B40" s="2"/>
      <c r="C40" s="112"/>
      <c r="D40" s="64"/>
      <c r="E40" s="112"/>
      <c r="F40" s="10"/>
      <c r="G40" s="10"/>
      <c r="H40" s="10"/>
      <c r="I40" s="10"/>
      <c r="J40" s="10"/>
      <c r="K40" s="11"/>
      <c r="L40" s="386"/>
      <c r="M40" s="18"/>
      <c r="N40" s="18"/>
      <c r="O40" s="18"/>
      <c r="P40" s="18"/>
    </row>
    <row r="41" spans="11:16" ht="12.75">
      <c r="K41" s="18"/>
      <c r="L41" s="18"/>
      <c r="M41" s="18"/>
      <c r="N41" s="18"/>
      <c r="O41" s="18"/>
      <c r="P41" s="18"/>
    </row>
    <row r="42" spans="7:16" ht="12.75">
      <c r="G42" s="166"/>
      <c r="K42" s="18"/>
      <c r="L42" s="18"/>
      <c r="M42" s="18"/>
      <c r="N42" s="18"/>
      <c r="O42" s="18"/>
      <c r="P42" s="18"/>
    </row>
    <row r="43" spans="2:16" ht="21.75">
      <c r="B43" s="225" t="s">
        <v>340</v>
      </c>
      <c r="K43" s="388">
        <f>K21</f>
        <v>0.2230625</v>
      </c>
      <c r="L43" s="387"/>
      <c r="M43" s="387"/>
      <c r="N43" s="387"/>
      <c r="O43" s="387"/>
      <c r="P43" s="388">
        <f>P21</f>
        <v>1.4564874999999997</v>
      </c>
    </row>
    <row r="44" spans="2:16" ht="21.75">
      <c r="B44" s="225" t="s">
        <v>341</v>
      </c>
      <c r="K44" s="388">
        <f>K26</f>
        <v>-0.0788</v>
      </c>
      <c r="L44" s="387"/>
      <c r="M44" s="387"/>
      <c r="N44" s="387"/>
      <c r="O44" s="387"/>
      <c r="P44" s="388">
        <f>P26</f>
        <v>-0.033800000000000004</v>
      </c>
    </row>
    <row r="45" spans="2:16" ht="21.75">
      <c r="B45" s="225" t="s">
        <v>342</v>
      </c>
      <c r="K45" s="388">
        <f>K39</f>
        <v>0.17177499999999998</v>
      </c>
      <c r="L45" s="387"/>
      <c r="M45" s="387"/>
      <c r="N45" s="387"/>
      <c r="O45" s="387"/>
      <c r="P45" s="603">
        <f>P39</f>
        <v>-0.33333750000000006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9"/>
  <sheetViews>
    <sheetView view="pageBreakPreview" zoomScale="70" zoomScaleNormal="75" zoomScaleSheetLayoutView="70" zoomScalePageLayoutView="0" workbookViewId="0" topLeftCell="C1">
      <selection activeCell="H5" sqref="H5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7109375" style="0" customWidth="1"/>
    <col min="8" max="8" width="13.8515625" style="0" customWidth="1"/>
    <col min="9" max="9" width="10.421875" style="0" customWidth="1"/>
    <col min="10" max="10" width="14.140625" style="0" customWidth="1"/>
    <col min="11" max="11" width="12.28125" style="0" customWidth="1"/>
    <col min="12" max="12" width="14.140625" style="0" customWidth="1"/>
    <col min="13" max="13" width="13.57421875" style="0" customWidth="1"/>
    <col min="14" max="14" width="9.421875" style="0" customWidth="1"/>
    <col min="15" max="15" width="15.140625" style="0" customWidth="1"/>
    <col min="16" max="16" width="12.8515625" style="0" customWidth="1"/>
    <col min="17" max="17" width="21.140625" style="0" customWidth="1"/>
    <col min="18" max="18" width="7.57421875" style="0" customWidth="1"/>
  </cols>
  <sheetData>
    <row r="1" ht="26.25">
      <c r="A1" s="1" t="s">
        <v>244</v>
      </c>
    </row>
    <row r="2" spans="1:16" ht="20.25">
      <c r="A2" s="397" t="s">
        <v>245</v>
      </c>
      <c r="P2" s="347" t="str">
        <f>NDPL!Q1</f>
        <v>JULY-2014</v>
      </c>
    </row>
    <row r="3" spans="1:9" ht="18">
      <c r="A3" s="221" t="s">
        <v>359</v>
      </c>
      <c r="B3" s="221"/>
      <c r="C3" s="318"/>
      <c r="D3" s="319"/>
      <c r="E3" s="319"/>
      <c r="F3" s="318"/>
      <c r="G3" s="318"/>
      <c r="H3" s="318"/>
      <c r="I3" s="318"/>
    </row>
    <row r="4" spans="1:16" ht="24" thickBot="1">
      <c r="A4" s="3"/>
      <c r="G4" s="19"/>
      <c r="H4" s="19"/>
      <c r="I4" s="56" t="s">
        <v>406</v>
      </c>
      <c r="J4" s="19"/>
      <c r="K4" s="19"/>
      <c r="L4" s="19"/>
      <c r="M4" s="19"/>
      <c r="N4" s="56" t="s">
        <v>407</v>
      </c>
      <c r="O4" s="19"/>
      <c r="P4" s="19"/>
    </row>
    <row r="5" spans="1:17" ht="39.75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01/08/2014</v>
      </c>
      <c r="H5" s="39" t="str">
        <f>NDPL!H5</f>
        <v>INTIAL READING 01/07/2014</v>
      </c>
      <c r="I5" s="39" t="s">
        <v>4</v>
      </c>
      <c r="J5" s="39" t="s">
        <v>5</v>
      </c>
      <c r="K5" s="39" t="s">
        <v>6</v>
      </c>
      <c r="L5" s="41" t="str">
        <f>NDPL!G5</f>
        <v>FINAL READING 01/08/2014</v>
      </c>
      <c r="M5" s="39" t="str">
        <f>NDPL!H5</f>
        <v>INTIAL READING 01/07/2014</v>
      </c>
      <c r="N5" s="39" t="s">
        <v>4</v>
      </c>
      <c r="O5" s="39" t="s">
        <v>5</v>
      </c>
      <c r="P5" s="40" t="s">
        <v>6</v>
      </c>
      <c r="Q5" s="40" t="s">
        <v>317</v>
      </c>
    </row>
    <row r="6" ht="14.25" thickBot="1" thickTop="1"/>
    <row r="7" spans="1:17" ht="13.5" thickTop="1">
      <c r="A7" s="24"/>
      <c r="B7" s="136"/>
      <c r="C7" s="25"/>
      <c r="D7" s="25"/>
      <c r="E7" s="25"/>
      <c r="F7" s="35"/>
      <c r="G7" s="24"/>
      <c r="H7" s="25"/>
      <c r="I7" s="25"/>
      <c r="J7" s="25"/>
      <c r="K7" s="35"/>
      <c r="L7" s="24"/>
      <c r="M7" s="25"/>
      <c r="N7" s="25"/>
      <c r="O7" s="25"/>
      <c r="P7" s="35"/>
      <c r="Q7" s="180"/>
    </row>
    <row r="8" spans="1:17" ht="18">
      <c r="A8" s="142"/>
      <c r="B8" s="637" t="s">
        <v>290</v>
      </c>
      <c r="C8" s="635"/>
      <c r="D8" s="145"/>
      <c r="E8" s="145"/>
      <c r="F8" s="147"/>
      <c r="G8" s="158"/>
      <c r="H8" s="19"/>
      <c r="I8" s="79"/>
      <c r="J8" s="79"/>
      <c r="K8" s="81"/>
      <c r="L8" s="80"/>
      <c r="M8" s="78"/>
      <c r="N8" s="79"/>
      <c r="O8" s="79"/>
      <c r="P8" s="81"/>
      <c r="Q8" s="181"/>
    </row>
    <row r="9" spans="1:17" ht="18">
      <c r="A9" s="149"/>
      <c r="B9" s="638" t="s">
        <v>291</v>
      </c>
      <c r="C9" s="639" t="s">
        <v>285</v>
      </c>
      <c r="D9" s="150"/>
      <c r="E9" s="145"/>
      <c r="F9" s="147"/>
      <c r="G9" s="23"/>
      <c r="H9" s="19"/>
      <c r="I9" s="79"/>
      <c r="J9" s="79"/>
      <c r="K9" s="81"/>
      <c r="L9" s="219"/>
      <c r="M9" s="79"/>
      <c r="N9" s="79"/>
      <c r="O9" s="79"/>
      <c r="P9" s="81"/>
      <c r="Q9" s="181"/>
    </row>
    <row r="10" spans="1:17" ht="20.25">
      <c r="A10" s="620">
        <v>1</v>
      </c>
      <c r="B10" s="634" t="s">
        <v>286</v>
      </c>
      <c r="C10" s="635">
        <v>4865001</v>
      </c>
      <c r="D10" s="697" t="s">
        <v>12</v>
      </c>
      <c r="E10" s="145" t="s">
        <v>363</v>
      </c>
      <c r="F10" s="636">
        <v>2000</v>
      </c>
      <c r="G10" s="627">
        <v>6163</v>
      </c>
      <c r="H10" s="628">
        <v>6097</v>
      </c>
      <c r="I10" s="628">
        <f>G10-H10</f>
        <v>66</v>
      </c>
      <c r="J10" s="628">
        <f>$F10*I10</f>
        <v>132000</v>
      </c>
      <c r="K10" s="628">
        <f>J10/1000000</f>
        <v>0.132</v>
      </c>
      <c r="L10" s="627">
        <v>800</v>
      </c>
      <c r="M10" s="628">
        <v>844</v>
      </c>
      <c r="N10" s="594">
        <f>L10-M10</f>
        <v>-44</v>
      </c>
      <c r="O10" s="594">
        <f>$F10*N10</f>
        <v>-88000</v>
      </c>
      <c r="P10" s="596">
        <f>O10/1000000</f>
        <v>-0.088</v>
      </c>
      <c r="Q10" s="181"/>
    </row>
    <row r="11" spans="1:17" ht="20.25">
      <c r="A11" s="620">
        <v>2</v>
      </c>
      <c r="B11" s="634" t="s">
        <v>288</v>
      </c>
      <c r="C11" s="635">
        <v>4902498</v>
      </c>
      <c r="D11" s="697" t="s">
        <v>12</v>
      </c>
      <c r="E11" s="145" t="s">
        <v>363</v>
      </c>
      <c r="F11" s="636">
        <v>2000</v>
      </c>
      <c r="G11" s="627">
        <v>15220</v>
      </c>
      <c r="H11" s="628">
        <v>15172</v>
      </c>
      <c r="I11" s="628">
        <f>G11-H11</f>
        <v>48</v>
      </c>
      <c r="J11" s="628">
        <f>$F11*I11</f>
        <v>96000</v>
      </c>
      <c r="K11" s="628">
        <f>J11/1000000</f>
        <v>0.096</v>
      </c>
      <c r="L11" s="627">
        <v>2233</v>
      </c>
      <c r="M11" s="628">
        <v>2025</v>
      </c>
      <c r="N11" s="594">
        <f>L11-M11</f>
        <v>208</v>
      </c>
      <c r="O11" s="594">
        <f>$F11*N11</f>
        <v>416000</v>
      </c>
      <c r="P11" s="596">
        <f>O11/1000000</f>
        <v>0.416</v>
      </c>
      <c r="Q11" s="181"/>
    </row>
    <row r="12" spans="1:17" ht="14.25">
      <c r="A12" s="115"/>
      <c r="B12" s="151"/>
      <c r="C12" s="133"/>
      <c r="D12" s="697"/>
      <c r="E12" s="152"/>
      <c r="F12" s="153"/>
      <c r="G12" s="159"/>
      <c r="H12" s="160"/>
      <c r="I12" s="79"/>
      <c r="J12" s="79"/>
      <c r="K12" s="81"/>
      <c r="L12" s="219"/>
      <c r="M12" s="79"/>
      <c r="N12" s="79"/>
      <c r="O12" s="79"/>
      <c r="P12" s="81"/>
      <c r="Q12" s="181"/>
    </row>
    <row r="13" spans="1:17" ht="14.25">
      <c r="A13" s="115"/>
      <c r="B13" s="154"/>
      <c r="C13" s="133"/>
      <c r="D13" s="697"/>
      <c r="E13" s="152"/>
      <c r="F13" s="153"/>
      <c r="G13" s="159"/>
      <c r="H13" s="160"/>
      <c r="I13" s="79"/>
      <c r="J13" s="79"/>
      <c r="K13" s="81"/>
      <c r="L13" s="219"/>
      <c r="M13" s="79"/>
      <c r="N13" s="79"/>
      <c r="O13" s="79"/>
      <c r="P13" s="81"/>
      <c r="Q13" s="181"/>
    </row>
    <row r="14" spans="1:17" ht="14.25">
      <c r="A14" s="115"/>
      <c r="B14" s="151"/>
      <c r="C14" s="133"/>
      <c r="D14" s="697"/>
      <c r="E14" s="152"/>
      <c r="F14" s="153"/>
      <c r="G14" s="159"/>
      <c r="H14" s="160"/>
      <c r="I14" s="79"/>
      <c r="J14" s="79"/>
      <c r="K14" s="81"/>
      <c r="L14" s="219"/>
      <c r="M14" s="79"/>
      <c r="N14" s="79"/>
      <c r="O14" s="79"/>
      <c r="P14" s="81"/>
      <c r="Q14" s="181"/>
    </row>
    <row r="15" spans="1:17" ht="18">
      <c r="A15" s="115"/>
      <c r="B15" s="151"/>
      <c r="C15" s="133"/>
      <c r="D15" s="697"/>
      <c r="E15" s="152"/>
      <c r="F15" s="153"/>
      <c r="G15" s="159"/>
      <c r="H15" s="650" t="s">
        <v>326</v>
      </c>
      <c r="I15" s="629"/>
      <c r="J15" s="371"/>
      <c r="K15" s="630">
        <f>SUM(K10:K11)</f>
        <v>0.228</v>
      </c>
      <c r="L15" s="219"/>
      <c r="M15" s="651" t="s">
        <v>326</v>
      </c>
      <c r="N15" s="631"/>
      <c r="O15" s="624"/>
      <c r="P15" s="632">
        <f>SUM(P10:P11)</f>
        <v>0.32799999999999996</v>
      </c>
      <c r="Q15" s="181"/>
    </row>
    <row r="16" spans="1:17" ht="18">
      <c r="A16" s="115"/>
      <c r="B16" s="392" t="s">
        <v>11</v>
      </c>
      <c r="C16" s="391"/>
      <c r="D16" s="697"/>
      <c r="E16" s="152"/>
      <c r="F16" s="153"/>
      <c r="G16" s="159"/>
      <c r="H16" s="160"/>
      <c r="I16" s="79"/>
      <c r="J16" s="79"/>
      <c r="K16" s="81"/>
      <c r="L16" s="219"/>
      <c r="M16" s="79"/>
      <c r="N16" s="79"/>
      <c r="O16" s="79"/>
      <c r="P16" s="81"/>
      <c r="Q16" s="181"/>
    </row>
    <row r="17" spans="1:17" ht="18">
      <c r="A17" s="155"/>
      <c r="B17" s="259" t="s">
        <v>292</v>
      </c>
      <c r="C17" s="185" t="s">
        <v>285</v>
      </c>
      <c r="D17" s="698"/>
      <c r="E17" s="152"/>
      <c r="F17" s="157"/>
      <c r="G17" s="23"/>
      <c r="H17" s="19"/>
      <c r="I17" s="79"/>
      <c r="J17" s="79"/>
      <c r="K17" s="81"/>
      <c r="L17" s="219"/>
      <c r="M17" s="79"/>
      <c r="N17" s="79"/>
      <c r="O17" s="79"/>
      <c r="P17" s="81"/>
      <c r="Q17" s="181"/>
    </row>
    <row r="18" spans="1:17" ht="20.25">
      <c r="A18" s="327">
        <v>3</v>
      </c>
      <c r="B18" s="390" t="s">
        <v>286</v>
      </c>
      <c r="C18" s="391">
        <v>4902505</v>
      </c>
      <c r="D18" s="697" t="s">
        <v>12</v>
      </c>
      <c r="E18" s="145" t="s">
        <v>363</v>
      </c>
      <c r="F18" s="640">
        <v>1000</v>
      </c>
      <c r="G18" s="627">
        <v>992457</v>
      </c>
      <c r="H18" s="628">
        <v>992457</v>
      </c>
      <c r="I18" s="628">
        <f>G18-H18</f>
        <v>0</v>
      </c>
      <c r="J18" s="628">
        <f>$F18*I18</f>
        <v>0</v>
      </c>
      <c r="K18" s="628">
        <f>J18/1000000</f>
        <v>0</v>
      </c>
      <c r="L18" s="627">
        <v>38676</v>
      </c>
      <c r="M18" s="628">
        <v>39090</v>
      </c>
      <c r="N18" s="594">
        <f>L18-M18</f>
        <v>-414</v>
      </c>
      <c r="O18" s="594">
        <f>$F18*N18</f>
        <v>-414000</v>
      </c>
      <c r="P18" s="596">
        <f>O18/1000000</f>
        <v>-0.414</v>
      </c>
      <c r="Q18" s="181"/>
    </row>
    <row r="19" spans="1:17" ht="20.25">
      <c r="A19" s="327">
        <v>4</v>
      </c>
      <c r="B19" s="390" t="s">
        <v>288</v>
      </c>
      <c r="C19" s="391">
        <v>5128424</v>
      </c>
      <c r="D19" s="697" t="s">
        <v>12</v>
      </c>
      <c r="E19" s="145" t="s">
        <v>363</v>
      </c>
      <c r="F19" s="640">
        <v>1000</v>
      </c>
      <c r="G19" s="722">
        <v>995084</v>
      </c>
      <c r="H19" s="723">
        <v>995084</v>
      </c>
      <c r="I19" s="723">
        <f>G19-H19</f>
        <v>0</v>
      </c>
      <c r="J19" s="723">
        <f>$F19*I19</f>
        <v>0</v>
      </c>
      <c r="K19" s="723">
        <f>J19/1000000</f>
        <v>0</v>
      </c>
      <c r="L19" s="722">
        <v>994191</v>
      </c>
      <c r="M19" s="723">
        <v>994104</v>
      </c>
      <c r="N19" s="724">
        <f>L19-M19</f>
        <v>87</v>
      </c>
      <c r="O19" s="724">
        <f>$F19*N19</f>
        <v>87000</v>
      </c>
      <c r="P19" s="725">
        <f>O19/1000000</f>
        <v>0.087</v>
      </c>
      <c r="Q19" s="571"/>
    </row>
    <row r="20" spans="1:17" ht="12.75">
      <c r="A20" s="23"/>
      <c r="B20" s="19"/>
      <c r="C20" s="19"/>
      <c r="D20" s="19"/>
      <c r="E20" s="19"/>
      <c r="F20" s="19"/>
      <c r="G20" s="23"/>
      <c r="H20" s="19"/>
      <c r="I20" s="19"/>
      <c r="J20" s="19"/>
      <c r="K20" s="19"/>
      <c r="L20" s="23"/>
      <c r="M20" s="19"/>
      <c r="N20" s="19"/>
      <c r="O20" s="19"/>
      <c r="P20" s="122"/>
      <c r="Q20" s="181"/>
    </row>
    <row r="21" spans="1:17" ht="18">
      <c r="A21" s="23"/>
      <c r="B21" s="19"/>
      <c r="C21" s="19"/>
      <c r="D21" s="19"/>
      <c r="E21" s="19"/>
      <c r="F21" s="19"/>
      <c r="G21" s="23"/>
      <c r="H21" s="653" t="s">
        <v>326</v>
      </c>
      <c r="I21" s="652"/>
      <c r="J21" s="524"/>
      <c r="K21" s="633">
        <f>SUM(K18:K19)</f>
        <v>0</v>
      </c>
      <c r="L21" s="23"/>
      <c r="M21" s="653" t="s">
        <v>326</v>
      </c>
      <c r="N21" s="633"/>
      <c r="O21" s="524"/>
      <c r="P21" s="633">
        <f>SUM(P18:P19)</f>
        <v>-0.32699999999999996</v>
      </c>
      <c r="Q21" s="181"/>
    </row>
    <row r="22" spans="1:17" ht="12.75">
      <c r="A22" s="23"/>
      <c r="B22" s="19"/>
      <c r="C22" s="19"/>
      <c r="D22" s="19"/>
      <c r="E22" s="19"/>
      <c r="F22" s="19"/>
      <c r="G22" s="23"/>
      <c r="H22" s="19"/>
      <c r="I22" s="19"/>
      <c r="J22" s="19"/>
      <c r="K22" s="19"/>
      <c r="L22" s="23"/>
      <c r="M22" s="19"/>
      <c r="N22" s="19"/>
      <c r="O22" s="19"/>
      <c r="P22" s="122"/>
      <c r="Q22" s="181"/>
    </row>
    <row r="23" spans="1:17" ht="13.5" thickBot="1">
      <c r="A23" s="29"/>
      <c r="B23" s="30"/>
      <c r="C23" s="30"/>
      <c r="D23" s="30"/>
      <c r="E23" s="30"/>
      <c r="F23" s="30"/>
      <c r="G23" s="29"/>
      <c r="H23" s="30"/>
      <c r="I23" s="236"/>
      <c r="J23" s="30"/>
      <c r="K23" s="237"/>
      <c r="L23" s="29"/>
      <c r="M23" s="30"/>
      <c r="N23" s="236"/>
      <c r="O23" s="30"/>
      <c r="P23" s="237"/>
      <c r="Q23" s="182"/>
    </row>
    <row r="24" ht="13.5" thickTop="1"/>
    <row r="28" spans="1:16" ht="18">
      <c r="A28" s="641" t="s">
        <v>294</v>
      </c>
      <c r="B28" s="222"/>
      <c r="C28" s="222"/>
      <c r="D28" s="222"/>
      <c r="E28" s="222"/>
      <c r="F28" s="222"/>
      <c r="K28" s="161">
        <f>(K15+K21)</f>
        <v>0.228</v>
      </c>
      <c r="L28" s="162"/>
      <c r="M28" s="162"/>
      <c r="N28" s="162"/>
      <c r="O28" s="162"/>
      <c r="P28" s="161">
        <f>(P15+P21)</f>
        <v>0.0010000000000000009</v>
      </c>
    </row>
    <row r="31" spans="1:2" ht="18">
      <c r="A31" s="641" t="s">
        <v>295</v>
      </c>
      <c r="B31" s="641" t="s">
        <v>296</v>
      </c>
    </row>
    <row r="32" spans="1:16" ht="18">
      <c r="A32" s="238"/>
      <c r="B32" s="238"/>
      <c r="H32" s="186" t="s">
        <v>297</v>
      </c>
      <c r="I32" s="222"/>
      <c r="J32" s="186"/>
      <c r="K32" s="334">
        <v>0</v>
      </c>
      <c r="L32" s="334"/>
      <c r="M32" s="334"/>
      <c r="N32" s="334"/>
      <c r="O32" s="334"/>
      <c r="P32" s="334">
        <v>0</v>
      </c>
    </row>
    <row r="33" spans="8:16" ht="18">
      <c r="H33" s="186" t="s">
        <v>298</v>
      </c>
      <c r="I33" s="222"/>
      <c r="J33" s="186"/>
      <c r="K33" s="334">
        <f>BRPL!K18</f>
        <v>0</v>
      </c>
      <c r="L33" s="334"/>
      <c r="M33" s="334"/>
      <c r="N33" s="334"/>
      <c r="O33" s="334"/>
      <c r="P33" s="334">
        <f>BRPL!P18</f>
        <v>0</v>
      </c>
    </row>
    <row r="34" spans="8:16" ht="18">
      <c r="H34" s="186" t="s">
        <v>299</v>
      </c>
      <c r="I34" s="222"/>
      <c r="J34" s="186"/>
      <c r="K34" s="222">
        <f>BYPL!K32</f>
        <v>-0.0769</v>
      </c>
      <c r="L34" s="222"/>
      <c r="M34" s="642"/>
      <c r="N34" s="222"/>
      <c r="O34" s="222"/>
      <c r="P34" s="222">
        <f>BYPL!P32</f>
        <v>-4.1499999999999995</v>
      </c>
    </row>
    <row r="35" spans="8:16" ht="18">
      <c r="H35" s="186" t="s">
        <v>300</v>
      </c>
      <c r="I35" s="222"/>
      <c r="J35" s="186"/>
      <c r="K35" s="222">
        <f>NDMC!K32</f>
        <v>-0.021</v>
      </c>
      <c r="L35" s="222"/>
      <c r="M35" s="222"/>
      <c r="N35" s="222"/>
      <c r="O35" s="222"/>
      <c r="P35" s="222">
        <f>NDMC!P32</f>
        <v>3.6912</v>
      </c>
    </row>
    <row r="36" spans="8:16" ht="18">
      <c r="H36" s="186" t="s">
        <v>301</v>
      </c>
      <c r="I36" s="222"/>
      <c r="J36" s="186"/>
      <c r="K36" s="222"/>
      <c r="L36" s="222"/>
      <c r="M36" s="222"/>
      <c r="N36" s="222"/>
      <c r="O36" s="222"/>
      <c r="P36" s="222"/>
    </row>
    <row r="37" spans="8:16" ht="18">
      <c r="H37" s="643" t="s">
        <v>302</v>
      </c>
      <c r="I37" s="186"/>
      <c r="J37" s="186"/>
      <c r="K37" s="186">
        <f>SUM(K32:K36)</f>
        <v>-0.0979</v>
      </c>
      <c r="L37" s="222"/>
      <c r="M37" s="222"/>
      <c r="N37" s="222"/>
      <c r="O37" s="222"/>
      <c r="P37" s="186">
        <f>SUM(P32:P36)</f>
        <v>-0.45879999999999965</v>
      </c>
    </row>
    <row r="38" spans="8:16" ht="18">
      <c r="H38" s="222"/>
      <c r="I38" s="222"/>
      <c r="J38" s="222"/>
      <c r="K38" s="222"/>
      <c r="L38" s="222"/>
      <c r="M38" s="222"/>
      <c r="N38" s="222"/>
      <c r="O38" s="222"/>
      <c r="P38" s="222"/>
    </row>
    <row r="39" spans="1:16" ht="18">
      <c r="A39" s="641" t="s">
        <v>327</v>
      </c>
      <c r="B39" s="135"/>
      <c r="C39" s="135"/>
      <c r="D39" s="135"/>
      <c r="E39" s="135"/>
      <c r="F39" s="135"/>
      <c r="G39" s="135"/>
      <c r="H39" s="186"/>
      <c r="I39" s="644"/>
      <c r="J39" s="186"/>
      <c r="K39" s="644">
        <f>K28+K37</f>
        <v>0.1301</v>
      </c>
      <c r="L39" s="222"/>
      <c r="M39" s="222"/>
      <c r="N39" s="222"/>
      <c r="O39" s="222"/>
      <c r="P39" s="644">
        <f>P28+P37</f>
        <v>-0.45779999999999965</v>
      </c>
    </row>
    <row r="40" spans="1:10" ht="18">
      <c r="A40" s="186"/>
      <c r="B40" s="134"/>
      <c r="C40" s="135"/>
      <c r="D40" s="135"/>
      <c r="E40" s="135"/>
      <c r="F40" s="135"/>
      <c r="G40" s="135"/>
      <c r="H40" s="135"/>
      <c r="I40" s="164"/>
      <c r="J40" s="135"/>
    </row>
    <row r="41" spans="1:10" ht="18">
      <c r="A41" s="643" t="s">
        <v>303</v>
      </c>
      <c r="B41" s="186" t="s">
        <v>304</v>
      </c>
      <c r="C41" s="135"/>
      <c r="D41" s="135"/>
      <c r="E41" s="135"/>
      <c r="F41" s="135"/>
      <c r="G41" s="135"/>
      <c r="H41" s="135"/>
      <c r="I41" s="164"/>
      <c r="J41" s="135"/>
    </row>
    <row r="42" spans="1:10" ht="12.75">
      <c r="A42" s="163"/>
      <c r="B42" s="134"/>
      <c r="C42" s="135"/>
      <c r="D42" s="135"/>
      <c r="E42" s="135"/>
      <c r="F42" s="135"/>
      <c r="G42" s="135"/>
      <c r="H42" s="135"/>
      <c r="I42" s="164"/>
      <c r="J42" s="135"/>
    </row>
    <row r="43" spans="1:16" ht="18">
      <c r="A43" s="645" t="s">
        <v>305</v>
      </c>
      <c r="B43" s="646" t="s">
        <v>306</v>
      </c>
      <c r="C43" s="647" t="s">
        <v>307</v>
      </c>
      <c r="D43" s="646"/>
      <c r="E43" s="646"/>
      <c r="F43" s="646"/>
      <c r="G43" s="524">
        <v>28.1414</v>
      </c>
      <c r="H43" s="646" t="s">
        <v>308</v>
      </c>
      <c r="I43" s="646"/>
      <c r="J43" s="648"/>
      <c r="K43" s="646">
        <f>($K$39*G43)/100</f>
        <v>0.0366119614</v>
      </c>
      <c r="L43" s="646"/>
      <c r="M43" s="646"/>
      <c r="N43" s="646"/>
      <c r="O43" s="646"/>
      <c r="P43" s="646">
        <f>($P$39*G43)/100</f>
        <v>-0.1288313291999999</v>
      </c>
    </row>
    <row r="44" spans="1:16" ht="18">
      <c r="A44" s="645" t="s">
        <v>309</v>
      </c>
      <c r="B44" s="646" t="s">
        <v>364</v>
      </c>
      <c r="C44" s="647" t="s">
        <v>307</v>
      </c>
      <c r="D44" s="646"/>
      <c r="E44" s="646"/>
      <c r="F44" s="646"/>
      <c r="G44" s="524">
        <v>42.0598</v>
      </c>
      <c r="H44" s="646" t="s">
        <v>308</v>
      </c>
      <c r="I44" s="646"/>
      <c r="J44" s="648"/>
      <c r="K44" s="646">
        <f>($K$39*G44)/100</f>
        <v>0.0547197998</v>
      </c>
      <c r="L44" s="646"/>
      <c r="M44" s="646"/>
      <c r="N44" s="646"/>
      <c r="O44" s="646"/>
      <c r="P44" s="646">
        <f>($P$39*G44)/100</f>
        <v>-0.19254976439999985</v>
      </c>
    </row>
    <row r="45" spans="1:16" ht="18">
      <c r="A45" s="645" t="s">
        <v>310</v>
      </c>
      <c r="B45" s="646" t="s">
        <v>365</v>
      </c>
      <c r="C45" s="647" t="s">
        <v>307</v>
      </c>
      <c r="D45" s="646"/>
      <c r="E45" s="646"/>
      <c r="F45" s="646"/>
      <c r="G45" s="524">
        <v>24.0414</v>
      </c>
      <c r="H45" s="646" t="s">
        <v>308</v>
      </c>
      <c r="I45" s="646"/>
      <c r="J45" s="648"/>
      <c r="K45" s="646">
        <f>($K$39*G45)/100</f>
        <v>0.031277861399999995</v>
      </c>
      <c r="L45" s="646"/>
      <c r="M45" s="646"/>
      <c r="N45" s="646"/>
      <c r="O45" s="646"/>
      <c r="P45" s="646">
        <f>($P$39*G45)/100</f>
        <v>-0.11006152919999991</v>
      </c>
    </row>
    <row r="46" spans="1:16" ht="18">
      <c r="A46" s="645" t="s">
        <v>311</v>
      </c>
      <c r="B46" s="646" t="s">
        <v>366</v>
      </c>
      <c r="C46" s="647" t="s">
        <v>307</v>
      </c>
      <c r="D46" s="646"/>
      <c r="E46" s="646"/>
      <c r="F46" s="646"/>
      <c r="G46" s="524">
        <v>5.0006</v>
      </c>
      <c r="H46" s="646" t="s">
        <v>308</v>
      </c>
      <c r="I46" s="646"/>
      <c r="J46" s="648"/>
      <c r="K46" s="646">
        <f>($K$39*G46)/100</f>
        <v>0.0065057806</v>
      </c>
      <c r="L46" s="646"/>
      <c r="M46" s="646"/>
      <c r="N46" s="646"/>
      <c r="O46" s="646"/>
      <c r="P46" s="646">
        <f>($P$39*G46)/100</f>
        <v>-0.022892746799999985</v>
      </c>
    </row>
    <row r="47" spans="1:16" ht="18">
      <c r="A47" s="645" t="s">
        <v>312</v>
      </c>
      <c r="B47" s="646" t="s">
        <v>367</v>
      </c>
      <c r="C47" s="647" t="s">
        <v>307</v>
      </c>
      <c r="D47" s="646"/>
      <c r="E47" s="646"/>
      <c r="F47" s="646"/>
      <c r="G47" s="524">
        <v>0.7568</v>
      </c>
      <c r="H47" s="646" t="s">
        <v>308</v>
      </c>
      <c r="I47" s="646"/>
      <c r="J47" s="648"/>
      <c r="K47" s="646">
        <f>($K$39*G47)/100</f>
        <v>0.0009845968</v>
      </c>
      <c r="L47" s="646"/>
      <c r="M47" s="646"/>
      <c r="N47" s="646"/>
      <c r="O47" s="646"/>
      <c r="P47" s="646">
        <f>($P$39*G47)/100</f>
        <v>-0.0034646303999999973</v>
      </c>
    </row>
    <row r="48" spans="6:10" ht="12.75">
      <c r="F48" s="165"/>
      <c r="J48" s="166"/>
    </row>
    <row r="49" spans="1:10" ht="15">
      <c r="A49" s="649" t="s">
        <v>424</v>
      </c>
      <c r="F49" s="165"/>
      <c r="J49" s="166"/>
    </row>
  </sheetData>
  <sheetProtection/>
  <printOptions horizontalCentered="1"/>
  <pageMargins left="0.25" right="0.25" top="0.5" bottom="0.5" header="0.5" footer="0.5"/>
  <pageSetup horizontalDpi="300" verticalDpi="300" orientation="landscape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50" zoomScaleNormal="50" zoomScaleSheetLayoutView="55" workbookViewId="0" topLeftCell="A1">
      <selection activeCell="K4" sqref="K4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5.42187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6.140625" style="0" customWidth="1"/>
    <col min="16" max="16" width="4.140625" style="0" customWidth="1"/>
  </cols>
  <sheetData>
    <row r="1" spans="1:18" ht="68.25" customHeight="1" thickTop="1">
      <c r="A1" s="246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320"/>
      <c r="R1" s="19"/>
    </row>
    <row r="2" spans="1:18" ht="30">
      <c r="A2" s="248"/>
      <c r="B2" s="19"/>
      <c r="C2" s="19"/>
      <c r="D2" s="19"/>
      <c r="E2" s="19"/>
      <c r="F2" s="19"/>
      <c r="G2" s="512" t="s">
        <v>362</v>
      </c>
      <c r="H2" s="19"/>
      <c r="I2" s="19"/>
      <c r="J2" s="19"/>
      <c r="K2" s="19"/>
      <c r="L2" s="19"/>
      <c r="M2" s="19"/>
      <c r="N2" s="19"/>
      <c r="O2" s="19"/>
      <c r="P2" s="19"/>
      <c r="Q2" s="321"/>
      <c r="R2" s="19"/>
    </row>
    <row r="3" spans="1:18" ht="26.25">
      <c r="A3" s="24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321"/>
      <c r="R3" s="19"/>
    </row>
    <row r="4" spans="1:18" ht="25.5">
      <c r="A4" s="24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321"/>
      <c r="R4" s="19"/>
    </row>
    <row r="5" spans="1:18" ht="23.25">
      <c r="A5" s="254"/>
      <c r="B5" s="19"/>
      <c r="C5" s="507" t="s">
        <v>392</v>
      </c>
      <c r="D5" s="19"/>
      <c r="E5" s="19"/>
      <c r="F5" s="19"/>
      <c r="G5" s="19"/>
      <c r="H5" s="19"/>
      <c r="I5" s="19"/>
      <c r="J5" s="19"/>
      <c r="K5" s="19"/>
      <c r="L5" s="251"/>
      <c r="M5" s="19"/>
      <c r="N5" s="19"/>
      <c r="O5" s="19"/>
      <c r="P5" s="19"/>
      <c r="Q5" s="321"/>
      <c r="R5" s="19"/>
    </row>
    <row r="6" spans="1:18" ht="18">
      <c r="A6" s="250"/>
      <c r="B6" s="131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321"/>
      <c r="R6" s="19"/>
    </row>
    <row r="7" spans="1:18" ht="26.25">
      <c r="A7" s="248"/>
      <c r="B7" s="19"/>
      <c r="C7" s="19"/>
      <c r="D7" s="19"/>
      <c r="E7" s="19"/>
      <c r="F7" s="303" t="s">
        <v>429</v>
      </c>
      <c r="G7" s="19"/>
      <c r="H7" s="19"/>
      <c r="I7" s="19"/>
      <c r="J7" s="19"/>
      <c r="K7" s="19"/>
      <c r="L7" s="251"/>
      <c r="M7" s="19"/>
      <c r="N7" s="19"/>
      <c r="O7" s="19"/>
      <c r="P7" s="19"/>
      <c r="Q7" s="321"/>
      <c r="R7" s="19"/>
    </row>
    <row r="8" spans="1:18" ht="25.5">
      <c r="A8" s="249"/>
      <c r="B8" s="252"/>
      <c r="C8" s="19"/>
      <c r="D8" s="19"/>
      <c r="E8" s="19"/>
      <c r="F8" s="19"/>
      <c r="G8" s="19"/>
      <c r="H8" s="253"/>
      <c r="I8" s="19"/>
      <c r="J8" s="19"/>
      <c r="K8" s="19"/>
      <c r="L8" s="19"/>
      <c r="M8" s="19"/>
      <c r="N8" s="19"/>
      <c r="O8" s="19"/>
      <c r="P8" s="19"/>
      <c r="Q8" s="321"/>
      <c r="R8" s="19"/>
    </row>
    <row r="9" spans="1:18" ht="12.75">
      <c r="A9" s="254"/>
      <c r="B9" s="19"/>
      <c r="C9" s="19"/>
      <c r="D9" s="19"/>
      <c r="E9" s="19"/>
      <c r="F9" s="19"/>
      <c r="G9" s="19"/>
      <c r="H9" s="255"/>
      <c r="I9" s="19"/>
      <c r="J9" s="19"/>
      <c r="K9" s="19"/>
      <c r="L9" s="19"/>
      <c r="M9" s="19"/>
      <c r="N9" s="19"/>
      <c r="O9" s="19"/>
      <c r="P9" s="19"/>
      <c r="Q9" s="321"/>
      <c r="R9" s="19"/>
    </row>
    <row r="10" spans="1:18" ht="45.75" customHeight="1">
      <c r="A10" s="254"/>
      <c r="B10" s="310" t="s">
        <v>328</v>
      </c>
      <c r="C10" s="19"/>
      <c r="D10" s="19"/>
      <c r="E10" s="19"/>
      <c r="F10" s="19"/>
      <c r="G10" s="19"/>
      <c r="H10" s="255"/>
      <c r="I10" s="304"/>
      <c r="J10" s="78"/>
      <c r="K10" s="78"/>
      <c r="L10" s="78"/>
      <c r="M10" s="78"/>
      <c r="N10" s="304"/>
      <c r="O10" s="78"/>
      <c r="P10" s="78"/>
      <c r="Q10" s="321"/>
      <c r="R10" s="19"/>
    </row>
    <row r="11" spans="1:19" ht="20.25">
      <c r="A11" s="254"/>
      <c r="B11" s="19"/>
      <c r="C11" s="19"/>
      <c r="D11" s="19"/>
      <c r="E11" s="19"/>
      <c r="F11" s="19"/>
      <c r="G11" s="19"/>
      <c r="H11" s="258"/>
      <c r="I11" s="540" t="s">
        <v>347</v>
      </c>
      <c r="J11" s="305"/>
      <c r="K11" s="305"/>
      <c r="L11" s="305"/>
      <c r="M11" s="305"/>
      <c r="N11" s="540" t="s">
        <v>348</v>
      </c>
      <c r="O11" s="305"/>
      <c r="P11" s="305"/>
      <c r="Q11" s="501"/>
      <c r="R11" s="261"/>
      <c r="S11" s="241"/>
    </row>
    <row r="12" spans="1:18" ht="12.75">
      <c r="A12" s="254"/>
      <c r="B12" s="19"/>
      <c r="C12" s="19"/>
      <c r="D12" s="19"/>
      <c r="E12" s="19"/>
      <c r="F12" s="19"/>
      <c r="G12" s="19"/>
      <c r="H12" s="255"/>
      <c r="I12" s="302"/>
      <c r="J12" s="302"/>
      <c r="K12" s="302"/>
      <c r="L12" s="302"/>
      <c r="M12" s="302"/>
      <c r="N12" s="302"/>
      <c r="O12" s="302"/>
      <c r="P12" s="302"/>
      <c r="Q12" s="321"/>
      <c r="R12" s="19"/>
    </row>
    <row r="13" spans="1:18" ht="26.25">
      <c r="A13" s="506">
        <v>1</v>
      </c>
      <c r="B13" s="507" t="s">
        <v>329</v>
      </c>
      <c r="C13" s="508"/>
      <c r="D13" s="508"/>
      <c r="E13" s="505"/>
      <c r="F13" s="505"/>
      <c r="G13" s="257"/>
      <c r="H13" s="502" t="s">
        <v>361</v>
      </c>
      <c r="I13" s="503">
        <f>NDPL!K163</f>
        <v>0.17528698806666654</v>
      </c>
      <c r="J13" s="303"/>
      <c r="K13" s="303"/>
      <c r="L13" s="303"/>
      <c r="M13" s="502" t="s">
        <v>361</v>
      </c>
      <c r="N13" s="503">
        <f>NDPL!P163</f>
        <v>6.306981197466669</v>
      </c>
      <c r="O13" s="303"/>
      <c r="P13" s="303"/>
      <c r="Q13" s="321"/>
      <c r="R13" s="19"/>
    </row>
    <row r="14" spans="1:18" ht="26.25">
      <c r="A14" s="506"/>
      <c r="B14" s="507"/>
      <c r="C14" s="508"/>
      <c r="D14" s="508"/>
      <c r="E14" s="505"/>
      <c r="F14" s="505"/>
      <c r="G14" s="257"/>
      <c r="H14" s="502"/>
      <c r="I14" s="503"/>
      <c r="J14" s="303"/>
      <c r="K14" s="303"/>
      <c r="L14" s="303"/>
      <c r="M14" s="502"/>
      <c r="N14" s="503"/>
      <c r="O14" s="303"/>
      <c r="P14" s="303"/>
      <c r="Q14" s="321"/>
      <c r="R14" s="19"/>
    </row>
    <row r="15" spans="1:18" ht="26.25">
      <c r="A15" s="506"/>
      <c r="B15" s="507"/>
      <c r="C15" s="508"/>
      <c r="D15" s="508"/>
      <c r="E15" s="505"/>
      <c r="F15" s="505"/>
      <c r="G15" s="252"/>
      <c r="H15" s="502"/>
      <c r="I15" s="503"/>
      <c r="J15" s="303"/>
      <c r="K15" s="303"/>
      <c r="L15" s="303"/>
      <c r="M15" s="502"/>
      <c r="N15" s="503"/>
      <c r="O15" s="303"/>
      <c r="P15" s="303"/>
      <c r="Q15" s="321"/>
      <c r="R15" s="19"/>
    </row>
    <row r="16" spans="1:18" ht="26.25">
      <c r="A16" s="506">
        <v>2</v>
      </c>
      <c r="B16" s="507" t="s">
        <v>330</v>
      </c>
      <c r="C16" s="508"/>
      <c r="D16" s="508"/>
      <c r="E16" s="505"/>
      <c r="F16" s="505"/>
      <c r="G16" s="257"/>
      <c r="H16" s="502"/>
      <c r="I16" s="503">
        <f>BRPL!K180</f>
        <v>-3.0586681928666657</v>
      </c>
      <c r="J16" s="303"/>
      <c r="K16" s="303"/>
      <c r="L16" s="303"/>
      <c r="M16" s="502" t="s">
        <v>361</v>
      </c>
      <c r="N16" s="503">
        <f>BRPL!P180</f>
        <v>21.602599732266665</v>
      </c>
      <c r="O16" s="303"/>
      <c r="P16" s="303"/>
      <c r="Q16" s="321"/>
      <c r="R16" s="19"/>
    </row>
    <row r="17" spans="1:18" ht="26.25">
      <c r="A17" s="506"/>
      <c r="B17" s="507"/>
      <c r="C17" s="508"/>
      <c r="D17" s="508"/>
      <c r="E17" s="505"/>
      <c r="F17" s="505"/>
      <c r="G17" s="257"/>
      <c r="H17" s="502"/>
      <c r="I17" s="503"/>
      <c r="J17" s="303"/>
      <c r="K17" s="303"/>
      <c r="L17" s="303"/>
      <c r="M17" s="502"/>
      <c r="N17" s="503"/>
      <c r="O17" s="303"/>
      <c r="P17" s="303"/>
      <c r="Q17" s="321"/>
      <c r="R17" s="19"/>
    </row>
    <row r="18" spans="1:18" ht="26.25">
      <c r="A18" s="506"/>
      <c r="B18" s="507"/>
      <c r="C18" s="508"/>
      <c r="D18" s="508"/>
      <c r="E18" s="505"/>
      <c r="F18" s="505"/>
      <c r="G18" s="252"/>
      <c r="H18" s="502"/>
      <c r="I18" s="503"/>
      <c r="J18" s="303"/>
      <c r="K18" s="303"/>
      <c r="L18" s="303"/>
      <c r="M18" s="502"/>
      <c r="N18" s="503"/>
      <c r="O18" s="303"/>
      <c r="P18" s="303"/>
      <c r="Q18" s="321"/>
      <c r="R18" s="19"/>
    </row>
    <row r="19" spans="1:18" ht="26.25">
      <c r="A19" s="506">
        <v>3</v>
      </c>
      <c r="B19" s="507" t="s">
        <v>331</v>
      </c>
      <c r="C19" s="508"/>
      <c r="D19" s="508"/>
      <c r="E19" s="505"/>
      <c r="F19" s="505"/>
      <c r="G19" s="257"/>
      <c r="H19" s="502"/>
      <c r="I19" s="503">
        <f>BYPL!K164</f>
        <v>-0.2968554752666667</v>
      </c>
      <c r="J19" s="303"/>
      <c r="K19" s="303"/>
      <c r="L19" s="303"/>
      <c r="M19" s="502" t="s">
        <v>361</v>
      </c>
      <c r="N19" s="503">
        <f>BYPL!P164</f>
        <v>23.076003904133334</v>
      </c>
      <c r="O19" s="303"/>
      <c r="P19" s="303"/>
      <c r="Q19" s="321"/>
      <c r="R19" s="19"/>
    </row>
    <row r="20" spans="1:18" ht="26.25">
      <c r="A20" s="506"/>
      <c r="B20" s="507"/>
      <c r="C20" s="508"/>
      <c r="D20" s="508"/>
      <c r="E20" s="505"/>
      <c r="F20" s="505"/>
      <c r="G20" s="257"/>
      <c r="H20" s="502"/>
      <c r="I20" s="503"/>
      <c r="J20" s="303"/>
      <c r="K20" s="303"/>
      <c r="L20" s="303"/>
      <c r="M20" s="502"/>
      <c r="N20" s="503"/>
      <c r="O20" s="303"/>
      <c r="P20" s="303"/>
      <c r="Q20" s="321"/>
      <c r="R20" s="19"/>
    </row>
    <row r="21" spans="1:18" ht="26.25">
      <c r="A21" s="506"/>
      <c r="B21" s="509"/>
      <c r="C21" s="509"/>
      <c r="D21" s="509"/>
      <c r="E21" s="344"/>
      <c r="F21" s="344"/>
      <c r="G21" s="131"/>
      <c r="H21" s="502"/>
      <c r="I21" s="503"/>
      <c r="J21" s="303"/>
      <c r="K21" s="303"/>
      <c r="L21" s="303"/>
      <c r="M21" s="502"/>
      <c r="N21" s="503"/>
      <c r="O21" s="303"/>
      <c r="P21" s="303"/>
      <c r="Q21" s="321"/>
      <c r="R21" s="19"/>
    </row>
    <row r="22" spans="1:18" ht="26.25">
      <c r="A22" s="506">
        <v>4</v>
      </c>
      <c r="B22" s="507" t="s">
        <v>332</v>
      </c>
      <c r="C22" s="509"/>
      <c r="D22" s="509"/>
      <c r="E22" s="344"/>
      <c r="F22" s="344"/>
      <c r="G22" s="257"/>
      <c r="H22" s="502" t="s">
        <v>361</v>
      </c>
      <c r="I22" s="503">
        <f>NDMC!K84</f>
        <v>1.4993724472666665</v>
      </c>
      <c r="J22" s="303"/>
      <c r="K22" s="303"/>
      <c r="L22" s="303"/>
      <c r="M22" s="502" t="s">
        <v>361</v>
      </c>
      <c r="N22" s="503">
        <f>NDMC!P84</f>
        <v>12.333815586533335</v>
      </c>
      <c r="O22" s="303"/>
      <c r="P22" s="303"/>
      <c r="Q22" s="321"/>
      <c r="R22" s="19"/>
    </row>
    <row r="23" spans="1:18" ht="26.25">
      <c r="A23" s="506"/>
      <c r="B23" s="507"/>
      <c r="C23" s="509"/>
      <c r="D23" s="509"/>
      <c r="E23" s="344"/>
      <c r="F23" s="344"/>
      <c r="G23" s="257"/>
      <c r="H23" s="502"/>
      <c r="I23" s="503"/>
      <c r="J23" s="303"/>
      <c r="K23" s="303"/>
      <c r="L23" s="303"/>
      <c r="M23" s="502"/>
      <c r="N23" s="503"/>
      <c r="O23" s="303"/>
      <c r="P23" s="303"/>
      <c r="Q23" s="321"/>
      <c r="R23" s="19"/>
    </row>
    <row r="24" spans="1:18" ht="26.25">
      <c r="A24" s="506"/>
      <c r="B24" s="509"/>
      <c r="C24" s="509"/>
      <c r="D24" s="509"/>
      <c r="E24" s="344"/>
      <c r="F24" s="344"/>
      <c r="G24" s="131"/>
      <c r="H24" s="502"/>
      <c r="I24" s="503"/>
      <c r="J24" s="303"/>
      <c r="K24" s="303"/>
      <c r="L24" s="303"/>
      <c r="M24" s="502"/>
      <c r="N24" s="503"/>
      <c r="O24" s="303"/>
      <c r="P24" s="303"/>
      <c r="Q24" s="321"/>
      <c r="R24" s="19"/>
    </row>
    <row r="25" spans="1:18" ht="26.25">
      <c r="A25" s="506">
        <v>5</v>
      </c>
      <c r="B25" s="507" t="s">
        <v>333</v>
      </c>
      <c r="C25" s="509"/>
      <c r="D25" s="509"/>
      <c r="E25" s="344"/>
      <c r="F25" s="344"/>
      <c r="G25" s="257"/>
      <c r="H25" s="502" t="s">
        <v>361</v>
      </c>
      <c r="I25" s="503">
        <f>MES!K59</f>
        <v>0.13208459679999998</v>
      </c>
      <c r="J25" s="303"/>
      <c r="K25" s="303"/>
      <c r="L25" s="303"/>
      <c r="M25" s="502" t="s">
        <v>361</v>
      </c>
      <c r="N25" s="503">
        <f>MES!P59</f>
        <v>2.8095353695999994</v>
      </c>
      <c r="O25" s="303"/>
      <c r="P25" s="303"/>
      <c r="Q25" s="321"/>
      <c r="R25" s="19"/>
    </row>
    <row r="26" spans="1:18" ht="20.25">
      <c r="A26" s="254"/>
      <c r="B26" s="19"/>
      <c r="C26" s="19"/>
      <c r="D26" s="19"/>
      <c r="E26" s="19"/>
      <c r="F26" s="19"/>
      <c r="G26" s="19"/>
      <c r="H26" s="256"/>
      <c r="I26" s="504"/>
      <c r="J26" s="301"/>
      <c r="K26" s="301"/>
      <c r="L26" s="301"/>
      <c r="M26" s="301"/>
      <c r="N26" s="301"/>
      <c r="O26" s="301"/>
      <c r="P26" s="301"/>
      <c r="Q26" s="321"/>
      <c r="R26" s="19"/>
    </row>
    <row r="27" spans="1:18" ht="18">
      <c r="A27" s="250"/>
      <c r="B27" s="224"/>
      <c r="C27" s="259"/>
      <c r="D27" s="259"/>
      <c r="E27" s="259"/>
      <c r="F27" s="259"/>
      <c r="G27" s="260"/>
      <c r="H27" s="256"/>
      <c r="I27" s="19"/>
      <c r="J27" s="19"/>
      <c r="K27" s="19"/>
      <c r="L27" s="19"/>
      <c r="M27" s="19"/>
      <c r="N27" s="19"/>
      <c r="O27" s="19"/>
      <c r="P27" s="19"/>
      <c r="Q27" s="321"/>
      <c r="R27" s="19"/>
    </row>
    <row r="28" spans="1:18" ht="15">
      <c r="A28" s="254"/>
      <c r="B28" s="19"/>
      <c r="C28" s="19"/>
      <c r="D28" s="19"/>
      <c r="E28" s="19"/>
      <c r="F28" s="19"/>
      <c r="G28" s="19"/>
      <c r="H28" s="256"/>
      <c r="I28" s="19"/>
      <c r="J28" s="19"/>
      <c r="K28" s="19"/>
      <c r="L28" s="19"/>
      <c r="M28" s="19"/>
      <c r="N28" s="19"/>
      <c r="O28" s="19"/>
      <c r="P28" s="19"/>
      <c r="Q28" s="321"/>
      <c r="R28" s="19"/>
    </row>
    <row r="29" spans="1:18" ht="54" customHeight="1" thickBot="1">
      <c r="A29" s="499" t="s">
        <v>334</v>
      </c>
      <c r="B29" s="306"/>
      <c r="C29" s="306"/>
      <c r="D29" s="306"/>
      <c r="E29" s="306"/>
      <c r="F29" s="306"/>
      <c r="G29" s="306"/>
      <c r="H29" s="307"/>
      <c r="I29" s="307"/>
      <c r="J29" s="307"/>
      <c r="K29" s="307"/>
      <c r="L29" s="307"/>
      <c r="M29" s="307"/>
      <c r="N29" s="307"/>
      <c r="O29" s="307"/>
      <c r="P29" s="307"/>
      <c r="Q29" s="322"/>
      <c r="R29" s="19"/>
    </row>
    <row r="30" spans="1:9" ht="13.5" thickTop="1">
      <c r="A30" s="247"/>
      <c r="B30" s="19"/>
      <c r="C30" s="19"/>
      <c r="D30" s="19"/>
      <c r="E30" s="19"/>
      <c r="F30" s="19"/>
      <c r="G30" s="19"/>
      <c r="H30" s="19"/>
      <c r="I30" s="19"/>
    </row>
    <row r="31" spans="1:9" ht="12.75">
      <c r="A31" s="19"/>
      <c r="B31" s="19"/>
      <c r="C31" s="19"/>
      <c r="D31" s="19"/>
      <c r="E31" s="19"/>
      <c r="F31" s="19"/>
      <c r="G31" s="19"/>
      <c r="H31" s="19"/>
      <c r="I31" s="19"/>
    </row>
    <row r="32" spans="1:9" ht="12.75">
      <c r="A32" s="19"/>
      <c r="B32" s="19"/>
      <c r="C32" s="19"/>
      <c r="D32" s="19"/>
      <c r="E32" s="19"/>
      <c r="F32" s="19"/>
      <c r="G32" s="19"/>
      <c r="H32" s="19"/>
      <c r="I32" s="19"/>
    </row>
    <row r="33" spans="1:9" ht="18">
      <c r="A33" s="259" t="s">
        <v>360</v>
      </c>
      <c r="B33" s="19"/>
      <c r="C33" s="19"/>
      <c r="D33" s="19"/>
      <c r="E33" s="498"/>
      <c r="F33" s="498"/>
      <c r="G33" s="19"/>
      <c r="H33" s="19"/>
      <c r="I33" s="19"/>
    </row>
    <row r="34" spans="1:9" ht="15">
      <c r="A34" s="284"/>
      <c r="B34" s="284"/>
      <c r="C34" s="284"/>
      <c r="D34" s="284"/>
      <c r="E34" s="498"/>
      <c r="F34" s="498"/>
      <c r="G34" s="19"/>
      <c r="H34" s="19"/>
      <c r="I34" s="19"/>
    </row>
    <row r="35" spans="1:9" s="498" customFormat="1" ht="15" customHeight="1">
      <c r="A35" s="511" t="s">
        <v>368</v>
      </c>
      <c r="E35"/>
      <c r="F35"/>
      <c r="G35" s="284"/>
      <c r="H35" s="284"/>
      <c r="I35" s="284"/>
    </row>
    <row r="36" spans="1:9" s="498" customFormat="1" ht="15" customHeight="1">
      <c r="A36" s="511"/>
      <c r="E36"/>
      <c r="F36"/>
      <c r="H36" s="284"/>
      <c r="I36" s="284"/>
    </row>
    <row r="37" spans="1:9" s="498" customFormat="1" ht="15" customHeight="1">
      <c r="A37" s="511" t="s">
        <v>369</v>
      </c>
      <c r="E37"/>
      <c r="F37"/>
      <c r="I37" s="284"/>
    </row>
    <row r="38" spans="1:9" s="498" customFormat="1" ht="15" customHeight="1">
      <c r="A38" s="510"/>
      <c r="E38"/>
      <c r="F38"/>
      <c r="I38" s="284"/>
    </row>
    <row r="39" spans="1:9" s="498" customFormat="1" ht="15" customHeight="1">
      <c r="A39" s="511"/>
      <c r="E39"/>
      <c r="F39"/>
      <c r="I39" s="284"/>
    </row>
    <row r="40" spans="1:6" s="498" customFormat="1" ht="15" customHeight="1">
      <c r="A40" s="511"/>
      <c r="B40" s="497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Q15" sqref="Q15"/>
    </sheetView>
  </sheetViews>
  <sheetFormatPr defaultColWidth="9.140625" defaultRowHeight="12.75"/>
  <cols>
    <col min="1" max="1" width="6.8515625" style="0" customWidth="1"/>
    <col min="3" max="3" width="9.8515625" style="0" bestFit="1" customWidth="1"/>
    <col min="6" max="6" width="9.28125" style="0" bestFit="1" customWidth="1"/>
    <col min="7" max="7" width="10.8515625" style="0" customWidth="1"/>
    <col min="8" max="8" width="10.7109375" style="0" customWidth="1"/>
    <col min="9" max="9" width="9.28125" style="0" bestFit="1" customWidth="1"/>
    <col min="10" max="10" width="10.57421875" style="0" bestFit="1" customWidth="1"/>
    <col min="11" max="11" width="10.00390625" style="0" customWidth="1"/>
    <col min="12" max="12" width="10.57421875" style="0" customWidth="1"/>
    <col min="13" max="13" width="10.28125" style="0" customWidth="1"/>
    <col min="14" max="14" width="9.28125" style="0" bestFit="1" customWidth="1"/>
    <col min="15" max="15" width="10.57421875" style="0" bestFit="1" customWidth="1"/>
    <col min="16" max="16" width="10.28125" style="0" customWidth="1"/>
    <col min="17" max="17" width="14.28125" style="0" customWidth="1"/>
  </cols>
  <sheetData>
    <row r="1" spans="1:16" ht="24" thickBot="1">
      <c r="A1" s="3"/>
      <c r="G1" s="19"/>
      <c r="H1" s="19"/>
      <c r="I1" s="56" t="s">
        <v>406</v>
      </c>
      <c r="J1" s="19"/>
      <c r="K1" s="19"/>
      <c r="L1" s="19"/>
      <c r="M1" s="19"/>
      <c r="N1" s="56" t="s">
        <v>407</v>
      </c>
      <c r="O1" s="19"/>
      <c r="P1" s="19"/>
    </row>
    <row r="2" spans="1:17" ht="39.75" thickBot="1" thickTop="1">
      <c r="A2" s="41" t="s">
        <v>8</v>
      </c>
      <c r="B2" s="38" t="s">
        <v>9</v>
      </c>
      <c r="C2" s="39" t="s">
        <v>1</v>
      </c>
      <c r="D2" s="39" t="s">
        <v>2</v>
      </c>
      <c r="E2" s="39" t="s">
        <v>3</v>
      </c>
      <c r="F2" s="39" t="s">
        <v>10</v>
      </c>
      <c r="G2" s="41" t="str">
        <f>NDPL!G5</f>
        <v>FINAL READING 01/08/2014</v>
      </c>
      <c r="H2" s="39" t="str">
        <f>NDPL!H5</f>
        <v>INTIAL READING 01/07/2014</v>
      </c>
      <c r="I2" s="39" t="s">
        <v>4</v>
      </c>
      <c r="J2" s="39" t="s">
        <v>5</v>
      </c>
      <c r="K2" s="39" t="s">
        <v>6</v>
      </c>
      <c r="L2" s="41" t="str">
        <f>NDPL!G5</f>
        <v>FINAL READING 01/08/2014</v>
      </c>
      <c r="M2" s="39" t="str">
        <f>NDPL!H5</f>
        <v>INTIAL READING 01/07/2014</v>
      </c>
      <c r="N2" s="39" t="s">
        <v>4</v>
      </c>
      <c r="O2" s="39" t="s">
        <v>5</v>
      </c>
      <c r="P2" s="40" t="s">
        <v>6</v>
      </c>
      <c r="Q2" s="682"/>
    </row>
    <row r="3" ht="14.25" thickBot="1" thickTop="1"/>
    <row r="4" spans="1:17" ht="13.5" thickTop="1">
      <c r="A4" s="24"/>
      <c r="B4" s="309" t="s">
        <v>349</v>
      </c>
      <c r="C4" s="25"/>
      <c r="D4" s="25"/>
      <c r="E4" s="25"/>
      <c r="F4" s="35"/>
      <c r="G4" s="24"/>
      <c r="H4" s="25"/>
      <c r="I4" s="25"/>
      <c r="J4" s="25"/>
      <c r="K4" s="35"/>
      <c r="L4" s="24"/>
      <c r="M4" s="25"/>
      <c r="N4" s="25"/>
      <c r="O4" s="25"/>
      <c r="P4" s="35"/>
      <c r="Q4" s="180"/>
    </row>
    <row r="5" spans="1:17" ht="12.75">
      <c r="A5" s="23"/>
      <c r="B5" s="154" t="s">
        <v>353</v>
      </c>
      <c r="C5" s="156" t="s">
        <v>285</v>
      </c>
      <c r="D5" s="19"/>
      <c r="E5" s="19"/>
      <c r="F5" s="122"/>
      <c r="G5" s="23"/>
      <c r="H5" s="19"/>
      <c r="I5" s="19"/>
      <c r="J5" s="19"/>
      <c r="K5" s="122"/>
      <c r="L5" s="23"/>
      <c r="M5" s="19"/>
      <c r="N5" s="19"/>
      <c r="O5" s="19"/>
      <c r="P5" s="122"/>
      <c r="Q5" s="181"/>
    </row>
    <row r="6" spans="1:17" ht="15">
      <c r="A6" s="100">
        <v>1</v>
      </c>
      <c r="B6" s="128" t="s">
        <v>350</v>
      </c>
      <c r="C6" s="21">
        <v>4902492</v>
      </c>
      <c r="D6" s="152" t="s">
        <v>12</v>
      </c>
      <c r="E6" s="152" t="s">
        <v>287</v>
      </c>
      <c r="F6" s="28">
        <v>1500</v>
      </c>
      <c r="G6" s="440">
        <v>953235</v>
      </c>
      <c r="H6" s="513">
        <v>953238</v>
      </c>
      <c r="I6" s="79">
        <f>G6-H6</f>
        <v>-3</v>
      </c>
      <c r="J6" s="79">
        <f>$F6*I6</f>
        <v>-4500</v>
      </c>
      <c r="K6" s="81">
        <f>J6/1000000</f>
        <v>-0.0045</v>
      </c>
      <c r="L6" s="440">
        <v>979909</v>
      </c>
      <c r="M6" s="513">
        <v>980494</v>
      </c>
      <c r="N6" s="79">
        <f>L6-M6</f>
        <v>-585</v>
      </c>
      <c r="O6" s="79">
        <f>$F6*N6</f>
        <v>-877500</v>
      </c>
      <c r="P6" s="81">
        <f>O6/1000000</f>
        <v>-0.8775</v>
      </c>
      <c r="Q6" s="181"/>
    </row>
    <row r="7" spans="1:17" ht="15">
      <c r="A7" s="711">
        <v>2</v>
      </c>
      <c r="B7" s="128" t="s">
        <v>351</v>
      </c>
      <c r="C7" s="712">
        <v>5128477</v>
      </c>
      <c r="D7" s="152" t="s">
        <v>12</v>
      </c>
      <c r="E7" s="152" t="s">
        <v>287</v>
      </c>
      <c r="F7" s="713">
        <v>1500</v>
      </c>
      <c r="G7" s="440">
        <v>995042</v>
      </c>
      <c r="H7" s="441">
        <v>995216</v>
      </c>
      <c r="I7" s="79">
        <f>G7-H7</f>
        <v>-174</v>
      </c>
      <c r="J7" s="79">
        <f>$F7*I7</f>
        <v>-261000</v>
      </c>
      <c r="K7" s="81">
        <f>J7/1000000</f>
        <v>-0.261</v>
      </c>
      <c r="L7" s="440">
        <v>995612</v>
      </c>
      <c r="M7" s="441">
        <v>995750</v>
      </c>
      <c r="N7" s="79">
        <f>L7-M7</f>
        <v>-138</v>
      </c>
      <c r="O7" s="79">
        <f>$F7*N7</f>
        <v>-207000</v>
      </c>
      <c r="P7" s="81">
        <f>O7/1000000</f>
        <v>-0.207</v>
      </c>
      <c r="Q7" s="181"/>
    </row>
    <row r="8" spans="1:17" s="730" customFormat="1" ht="15">
      <c r="A8" s="711">
        <v>3</v>
      </c>
      <c r="B8" s="128" t="s">
        <v>352</v>
      </c>
      <c r="C8" s="712">
        <v>4902494</v>
      </c>
      <c r="D8" s="152" t="s">
        <v>12</v>
      </c>
      <c r="E8" s="152" t="s">
        <v>287</v>
      </c>
      <c r="F8" s="713">
        <v>1500</v>
      </c>
      <c r="G8" s="443">
        <v>903744</v>
      </c>
      <c r="H8" s="350">
        <v>903766</v>
      </c>
      <c r="I8" s="528">
        <f>G8-H8</f>
        <v>-22</v>
      </c>
      <c r="J8" s="528">
        <f>$F8*I8</f>
        <v>-33000</v>
      </c>
      <c r="K8" s="806">
        <f>J8/1000000</f>
        <v>-0.033</v>
      </c>
      <c r="L8" s="443">
        <v>964369</v>
      </c>
      <c r="M8" s="350">
        <v>964866</v>
      </c>
      <c r="N8" s="528">
        <f>L8-M8</f>
        <v>-497</v>
      </c>
      <c r="O8" s="528">
        <f>$F8*N8</f>
        <v>-745500</v>
      </c>
      <c r="P8" s="806">
        <f>O8/1000000</f>
        <v>-0.7455</v>
      </c>
      <c r="Q8" s="740"/>
    </row>
    <row r="9" spans="1:17" s="730" customFormat="1" ht="15">
      <c r="A9" s="711"/>
      <c r="B9" s="128" t="s">
        <v>352</v>
      </c>
      <c r="C9" s="712">
        <v>4864840</v>
      </c>
      <c r="D9" s="152" t="s">
        <v>12</v>
      </c>
      <c r="E9" s="152" t="s">
        <v>287</v>
      </c>
      <c r="F9" s="713">
        <v>750</v>
      </c>
      <c r="G9" s="443">
        <v>0</v>
      </c>
      <c r="H9" s="350">
        <v>0</v>
      </c>
      <c r="I9" s="528">
        <f>G9-H9</f>
        <v>0</v>
      </c>
      <c r="J9" s="528">
        <f>$F9*I9</f>
        <v>0</v>
      </c>
      <c r="K9" s="806">
        <f>J9/1000000</f>
        <v>0</v>
      </c>
      <c r="L9" s="443">
        <v>999998</v>
      </c>
      <c r="M9" s="350">
        <v>1000000</v>
      </c>
      <c r="N9" s="528">
        <f>L9-M9</f>
        <v>-2</v>
      </c>
      <c r="O9" s="528">
        <f>$F9*N9</f>
        <v>-1500</v>
      </c>
      <c r="P9" s="806">
        <f>O9/1000000</f>
        <v>-0.0015</v>
      </c>
      <c r="Q9" s="740" t="s">
        <v>421</v>
      </c>
    </row>
    <row r="10" spans="1:17" ht="12.75">
      <c r="A10" s="23"/>
      <c r="B10" s="19"/>
      <c r="C10" s="19"/>
      <c r="D10" s="19"/>
      <c r="E10" s="19"/>
      <c r="F10" s="122"/>
      <c r="G10" s="100"/>
      <c r="H10" s="21"/>
      <c r="I10" s="19"/>
      <c r="J10" s="19"/>
      <c r="K10" s="122"/>
      <c r="L10" s="100"/>
      <c r="M10" s="21"/>
      <c r="N10" s="19"/>
      <c r="O10" s="19"/>
      <c r="P10" s="122"/>
      <c r="Q10" s="181"/>
    </row>
    <row r="11" spans="1:17" ht="12.75">
      <c r="A11" s="23"/>
      <c r="B11" s="19"/>
      <c r="C11" s="19"/>
      <c r="D11" s="19"/>
      <c r="E11" s="19"/>
      <c r="F11" s="122"/>
      <c r="G11" s="100"/>
      <c r="H11" s="21"/>
      <c r="I11" s="19"/>
      <c r="J11" s="19"/>
      <c r="K11" s="122"/>
      <c r="L11" s="100"/>
      <c r="M11" s="21"/>
      <c r="N11" s="19"/>
      <c r="O11" s="19"/>
      <c r="P11" s="122"/>
      <c r="Q11" s="181"/>
    </row>
    <row r="12" spans="1:17" ht="12.75">
      <c r="A12" s="23"/>
      <c r="B12" s="19"/>
      <c r="C12" s="19"/>
      <c r="D12" s="19"/>
      <c r="E12" s="19"/>
      <c r="F12" s="122"/>
      <c r="G12" s="100"/>
      <c r="H12" s="21"/>
      <c r="I12" s="240" t="s">
        <v>326</v>
      </c>
      <c r="J12" s="19"/>
      <c r="K12" s="239">
        <f>SUM(K6:K8)</f>
        <v>-0.2985</v>
      </c>
      <c r="L12" s="100"/>
      <c r="M12" s="21"/>
      <c r="N12" s="240" t="s">
        <v>326</v>
      </c>
      <c r="O12" s="19"/>
      <c r="P12" s="239">
        <f>SUM(P6:P8)</f>
        <v>-1.83</v>
      </c>
      <c r="Q12" s="181"/>
    </row>
    <row r="13" spans="1:17" ht="12.75">
      <c r="A13" s="23"/>
      <c r="B13" s="19"/>
      <c r="C13" s="19"/>
      <c r="D13" s="19"/>
      <c r="E13" s="19"/>
      <c r="F13" s="122"/>
      <c r="G13" s="100"/>
      <c r="H13" s="21"/>
      <c r="I13" s="389"/>
      <c r="J13" s="19"/>
      <c r="K13" s="235"/>
      <c r="L13" s="100"/>
      <c r="M13" s="21"/>
      <c r="N13" s="389"/>
      <c r="O13" s="19"/>
      <c r="P13" s="235"/>
      <c r="Q13" s="181"/>
    </row>
    <row r="14" spans="1:17" ht="12.75">
      <c r="A14" s="23"/>
      <c r="B14" s="19"/>
      <c r="C14" s="19"/>
      <c r="D14" s="19"/>
      <c r="E14" s="19"/>
      <c r="F14" s="122"/>
      <c r="G14" s="100"/>
      <c r="H14" s="21"/>
      <c r="I14" s="19"/>
      <c r="J14" s="19"/>
      <c r="K14" s="122"/>
      <c r="L14" s="100"/>
      <c r="M14" s="21"/>
      <c r="N14" s="19"/>
      <c r="O14" s="19"/>
      <c r="P14" s="122"/>
      <c r="Q14" s="181"/>
    </row>
    <row r="15" spans="1:17" ht="12.75">
      <c r="A15" s="23"/>
      <c r="B15" s="148" t="s">
        <v>157</v>
      </c>
      <c r="C15" s="19"/>
      <c r="D15" s="19"/>
      <c r="E15" s="19"/>
      <c r="F15" s="122"/>
      <c r="G15" s="100"/>
      <c r="H15" s="21"/>
      <c r="I15" s="19"/>
      <c r="J15" s="19"/>
      <c r="K15" s="122"/>
      <c r="L15" s="100"/>
      <c r="M15" s="21"/>
      <c r="N15" s="19"/>
      <c r="O15" s="19"/>
      <c r="P15" s="122"/>
      <c r="Q15" s="181"/>
    </row>
    <row r="16" spans="1:17" ht="12.75">
      <c r="A16" s="137"/>
      <c r="B16" s="138" t="s">
        <v>284</v>
      </c>
      <c r="C16" s="139" t="s">
        <v>285</v>
      </c>
      <c r="D16" s="139"/>
      <c r="E16" s="140"/>
      <c r="F16" s="141"/>
      <c r="G16" s="142"/>
      <c r="H16" s="21"/>
      <c r="I16" s="19"/>
      <c r="J16" s="19"/>
      <c r="K16" s="122"/>
      <c r="L16" s="100"/>
      <c r="M16" s="21"/>
      <c r="N16" s="19"/>
      <c r="O16" s="19"/>
      <c r="P16" s="122"/>
      <c r="Q16" s="181"/>
    </row>
    <row r="17" spans="1:17" ht="15">
      <c r="A17" s="142">
        <v>1</v>
      </c>
      <c r="B17" s="143" t="s">
        <v>286</v>
      </c>
      <c r="C17" s="144">
        <v>4902509</v>
      </c>
      <c r="D17" s="145" t="s">
        <v>12</v>
      </c>
      <c r="E17" s="145" t="s">
        <v>287</v>
      </c>
      <c r="F17" s="146">
        <v>5000</v>
      </c>
      <c r="G17" s="440">
        <v>997874</v>
      </c>
      <c r="H17" s="441">
        <v>997874</v>
      </c>
      <c r="I17" s="79">
        <f>G17-H17</f>
        <v>0</v>
      </c>
      <c r="J17" s="79">
        <f>$F17*I17</f>
        <v>0</v>
      </c>
      <c r="K17" s="81">
        <f>J17/1000000</f>
        <v>0</v>
      </c>
      <c r="L17" s="440">
        <v>30151</v>
      </c>
      <c r="M17" s="441">
        <v>30556</v>
      </c>
      <c r="N17" s="79">
        <f>L17-M17</f>
        <v>-405</v>
      </c>
      <c r="O17" s="79">
        <f>$F17*N17</f>
        <v>-2025000</v>
      </c>
      <c r="P17" s="81">
        <f>O17/1000000</f>
        <v>-2.025</v>
      </c>
      <c r="Q17" s="181"/>
    </row>
    <row r="18" spans="1:17" ht="15">
      <c r="A18" s="142">
        <v>2</v>
      </c>
      <c r="B18" s="143" t="s">
        <v>288</v>
      </c>
      <c r="C18" s="144">
        <v>4902510</v>
      </c>
      <c r="D18" s="145" t="s">
        <v>12</v>
      </c>
      <c r="E18" s="145" t="s">
        <v>287</v>
      </c>
      <c r="F18" s="146">
        <v>1000</v>
      </c>
      <c r="G18" s="440">
        <v>999725</v>
      </c>
      <c r="H18" s="441">
        <v>999725</v>
      </c>
      <c r="I18" s="79">
        <f>G18-H18</f>
        <v>0</v>
      </c>
      <c r="J18" s="79">
        <f>$F18*I18</f>
        <v>0</v>
      </c>
      <c r="K18" s="81">
        <f>J18/1000000</f>
        <v>0</v>
      </c>
      <c r="L18" s="440">
        <v>2024</v>
      </c>
      <c r="M18" s="441">
        <v>2335</v>
      </c>
      <c r="N18" s="79">
        <f>L18-M18</f>
        <v>-311</v>
      </c>
      <c r="O18" s="79">
        <f>$F18*N18</f>
        <v>-311000</v>
      </c>
      <c r="P18" s="81">
        <f>O18/1000000</f>
        <v>-0.311</v>
      </c>
      <c r="Q18" s="181"/>
    </row>
    <row r="19" spans="1:17" ht="15">
      <c r="A19" s="142">
        <v>3</v>
      </c>
      <c r="B19" s="143" t="s">
        <v>289</v>
      </c>
      <c r="C19" s="144">
        <v>4864947</v>
      </c>
      <c r="D19" s="145" t="s">
        <v>12</v>
      </c>
      <c r="E19" s="145" t="s">
        <v>287</v>
      </c>
      <c r="F19" s="146">
        <v>1000</v>
      </c>
      <c r="G19" s="440">
        <v>974638</v>
      </c>
      <c r="H19" s="441">
        <v>974638</v>
      </c>
      <c r="I19" s="79">
        <f>G19-H19</f>
        <v>0</v>
      </c>
      <c r="J19" s="79">
        <f>$F19*I19</f>
        <v>0</v>
      </c>
      <c r="K19" s="81">
        <f>J19/1000000</f>
        <v>0</v>
      </c>
      <c r="L19" s="440">
        <v>992089</v>
      </c>
      <c r="M19" s="441">
        <v>990537</v>
      </c>
      <c r="N19" s="79">
        <f>L19-M19</f>
        <v>1552</v>
      </c>
      <c r="O19" s="79">
        <f>$F19*N19</f>
        <v>1552000</v>
      </c>
      <c r="P19" s="81">
        <f>O19/1000000</f>
        <v>1.552</v>
      </c>
      <c r="Q19" s="691"/>
    </row>
    <row r="20" spans="1:17" ht="12.75">
      <c r="A20" s="142"/>
      <c r="B20" s="143"/>
      <c r="C20" s="144"/>
      <c r="D20" s="145"/>
      <c r="E20" s="145"/>
      <c r="F20" s="147"/>
      <c r="G20" s="158"/>
      <c r="H20" s="19"/>
      <c r="I20" s="79"/>
      <c r="J20" s="79"/>
      <c r="K20" s="81"/>
      <c r="L20" s="80"/>
      <c r="M20" s="78"/>
      <c r="N20" s="79"/>
      <c r="O20" s="79"/>
      <c r="P20" s="81"/>
      <c r="Q20" s="181"/>
    </row>
    <row r="21" spans="1:17" ht="12.75">
      <c r="A21" s="23"/>
      <c r="B21" s="19"/>
      <c r="C21" s="19"/>
      <c r="D21" s="19"/>
      <c r="E21" s="19"/>
      <c r="F21" s="122"/>
      <c r="G21" s="23"/>
      <c r="H21" s="19"/>
      <c r="I21" s="19"/>
      <c r="J21" s="19"/>
      <c r="K21" s="122"/>
      <c r="L21" s="23"/>
      <c r="M21" s="19"/>
      <c r="N21" s="19"/>
      <c r="O21" s="19"/>
      <c r="P21" s="122"/>
      <c r="Q21" s="181"/>
    </row>
    <row r="22" spans="1:17" ht="12.75">
      <c r="A22" s="23"/>
      <c r="B22" s="19"/>
      <c r="C22" s="19"/>
      <c r="D22" s="19"/>
      <c r="E22" s="19"/>
      <c r="F22" s="122"/>
      <c r="G22" s="23"/>
      <c r="H22" s="19"/>
      <c r="I22" s="19"/>
      <c r="J22" s="19"/>
      <c r="K22" s="122"/>
      <c r="L22" s="23"/>
      <c r="M22" s="19"/>
      <c r="N22" s="19"/>
      <c r="O22" s="19"/>
      <c r="P22" s="122"/>
      <c r="Q22" s="181"/>
    </row>
    <row r="23" spans="1:17" ht="12.75">
      <c r="A23" s="23"/>
      <c r="B23" s="19"/>
      <c r="C23" s="19"/>
      <c r="D23" s="19"/>
      <c r="E23" s="19"/>
      <c r="F23" s="122"/>
      <c r="G23" s="23"/>
      <c r="H23" s="19"/>
      <c r="I23" s="240" t="s">
        <v>326</v>
      </c>
      <c r="J23" s="19"/>
      <c r="K23" s="239">
        <f>SUM(K17:K19)</f>
        <v>0</v>
      </c>
      <c r="L23" s="23"/>
      <c r="M23" s="19"/>
      <c r="N23" s="240" t="s">
        <v>326</v>
      </c>
      <c r="O23" s="19"/>
      <c r="P23" s="239">
        <f>SUM(P17:P19)</f>
        <v>-0.7839999999999998</v>
      </c>
      <c r="Q23" s="181"/>
    </row>
    <row r="24" spans="1:17" ht="13.5" thickBot="1">
      <c r="A24" s="29"/>
      <c r="B24" s="30"/>
      <c r="C24" s="30"/>
      <c r="D24" s="30"/>
      <c r="E24" s="30"/>
      <c r="F24" s="62"/>
      <c r="G24" s="29"/>
      <c r="H24" s="30"/>
      <c r="I24" s="30"/>
      <c r="J24" s="30"/>
      <c r="K24" s="62"/>
      <c r="L24" s="29"/>
      <c r="M24" s="30"/>
      <c r="N24" s="30"/>
      <c r="O24" s="30"/>
      <c r="P24" s="62"/>
      <c r="Q24" s="182"/>
    </row>
    <row r="25" ht="13.5" thickTop="1"/>
  </sheetData>
  <sheetProtection/>
  <printOptions/>
  <pageMargins left="0.75" right="0.75" top="1" bottom="1" header="0.5" footer="0.5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Abc</cp:lastModifiedBy>
  <cp:lastPrinted>2014-05-22T05:02:47Z</cp:lastPrinted>
  <dcterms:created xsi:type="dcterms:W3CDTF">1996-10-14T23:33:28Z</dcterms:created>
  <dcterms:modified xsi:type="dcterms:W3CDTF">2014-09-01T07:37:34Z</dcterms:modified>
  <cp:category/>
  <cp:version/>
  <cp:contentType/>
  <cp:contentStatus/>
</cp:coreProperties>
</file>